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Z:\NABA\Count_data\Eugene\"/>
    </mc:Choice>
  </mc:AlternateContent>
  <xr:revisionPtr revIDLastSave="0" documentId="13_ncr:1_{E964E766-BBA2-48B5-89F2-65BADE5C539B}" xr6:coauthVersionLast="47" xr6:coauthVersionMax="47" xr10:uidLastSave="{00000000-0000-0000-0000-000000000000}"/>
  <bookViews>
    <workbookView xWindow="-108" yWindow="-108" windowWidth="15576" windowHeight="11904" xr2:uid="{00000000-000D-0000-FFFF-FFFF00000000}"/>
  </bookViews>
  <sheets>
    <sheet name="Summary 2024" sheetId="1" r:id="rId1"/>
    <sheet name="10 Year Summary" sheetId="2" r:id="rId2"/>
    <sheet name="Buford Park" sheetId="3" r:id="rId3"/>
    <sheet name="Mt Pisgah" sheetId="4" r:id="rId4"/>
    <sheet name="South Hills" sheetId="5" r:id="rId5"/>
    <sheet name="Wetlands" sheetId="6" r:id="rId6"/>
    <sheet name="Garden Watch" sheetId="7" r:id="rId7"/>
    <sheet name="Participants" sheetId="8" r:id="rId8"/>
  </sheets>
  <definedNames>
    <definedName name="_xlnm._FilterDatabase" localSheetId="0" hidden="1">'Summary 2024'!$A$6:$I$6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7" l="1"/>
  <c r="C58" i="7"/>
  <c r="D57" i="7"/>
  <c r="C57" i="7"/>
  <c r="H57" i="7" s="1"/>
  <c r="H55" i="7"/>
  <c r="H54" i="7"/>
  <c r="H53" i="7"/>
  <c r="G50" i="1" s="1"/>
  <c r="H52" i="7"/>
  <c r="H51" i="7"/>
  <c r="H50" i="7"/>
  <c r="H49" i="7"/>
  <c r="G46" i="1" s="1"/>
  <c r="H48" i="7"/>
  <c r="G45" i="1" s="1"/>
  <c r="H47" i="7"/>
  <c r="H46" i="7"/>
  <c r="H45" i="7"/>
  <c r="H44" i="7"/>
  <c r="G41" i="1" s="1"/>
  <c r="H43" i="7"/>
  <c r="H42" i="7"/>
  <c r="H41" i="7"/>
  <c r="H40" i="7"/>
  <c r="G37" i="1" s="1"/>
  <c r="H39" i="7"/>
  <c r="H38" i="7"/>
  <c r="H37" i="7"/>
  <c r="H36" i="7"/>
  <c r="H35" i="7"/>
  <c r="H34" i="7"/>
  <c r="H33" i="7"/>
  <c r="H32" i="7"/>
  <c r="G29" i="1" s="1"/>
  <c r="H31" i="7"/>
  <c r="H30" i="7"/>
  <c r="H29" i="7"/>
  <c r="H28" i="7"/>
  <c r="G25" i="1" s="1"/>
  <c r="H27" i="7"/>
  <c r="H26" i="7"/>
  <c r="H25" i="7"/>
  <c r="H24" i="7"/>
  <c r="G21" i="1" s="1"/>
  <c r="H23" i="7"/>
  <c r="H22" i="7"/>
  <c r="H21" i="7"/>
  <c r="H20" i="7"/>
  <c r="H19" i="7"/>
  <c r="H18" i="7"/>
  <c r="H17" i="7"/>
  <c r="H16" i="7"/>
  <c r="G13" i="1" s="1"/>
  <c r="H15" i="7"/>
  <c r="H14" i="7"/>
  <c r="H13" i="7"/>
  <c r="H12" i="7"/>
  <c r="H58" i="7" s="1"/>
  <c r="H11" i="7"/>
  <c r="H10" i="7"/>
  <c r="F61" i="6"/>
  <c r="E61" i="6"/>
  <c r="D61" i="6"/>
  <c r="C61" i="6"/>
  <c r="F60" i="6"/>
  <c r="E60" i="6"/>
  <c r="D60" i="6"/>
  <c r="C60" i="6"/>
  <c r="H58" i="6"/>
  <c r="H57" i="6"/>
  <c r="H56" i="6"/>
  <c r="F50" i="1" s="1"/>
  <c r="H55" i="6"/>
  <c r="F49" i="1" s="1"/>
  <c r="H54" i="6"/>
  <c r="H53" i="6"/>
  <c r="H52" i="6"/>
  <c r="F46" i="1" s="1"/>
  <c r="H51" i="6"/>
  <c r="F45" i="1" s="1"/>
  <c r="H50" i="6"/>
  <c r="H49" i="6"/>
  <c r="H48" i="6"/>
  <c r="F42" i="1" s="1"/>
  <c r="H47" i="6"/>
  <c r="H46" i="6"/>
  <c r="H45" i="6"/>
  <c r="H44" i="6"/>
  <c r="F38" i="1" s="1"/>
  <c r="H43" i="6"/>
  <c r="F37" i="1" s="1"/>
  <c r="H42" i="6"/>
  <c r="H41" i="6"/>
  <c r="H40" i="6"/>
  <c r="F34" i="1" s="1"/>
  <c r="H39" i="6"/>
  <c r="F33" i="1" s="1"/>
  <c r="H38" i="6"/>
  <c r="H37" i="6"/>
  <c r="H36" i="6"/>
  <c r="F30" i="1" s="1"/>
  <c r="H35" i="6"/>
  <c r="H34" i="6"/>
  <c r="H33" i="6"/>
  <c r="H32" i="6"/>
  <c r="F26" i="1" s="1"/>
  <c r="H31" i="6"/>
  <c r="H30" i="6"/>
  <c r="H29" i="6"/>
  <c r="H28" i="6"/>
  <c r="F22" i="1" s="1"/>
  <c r="H27" i="6"/>
  <c r="F21" i="1" s="1"/>
  <c r="H26" i="6"/>
  <c r="H25" i="6"/>
  <c r="H24" i="6"/>
  <c r="F18" i="1" s="1"/>
  <c r="H23" i="6"/>
  <c r="F17" i="1" s="1"/>
  <c r="H22" i="6"/>
  <c r="H21" i="6"/>
  <c r="H20" i="6"/>
  <c r="F14" i="1" s="1"/>
  <c r="H19" i="6"/>
  <c r="H18" i="6"/>
  <c r="H17" i="6"/>
  <c r="H16" i="6"/>
  <c r="F10" i="1" s="1"/>
  <c r="H15" i="6"/>
  <c r="H60" i="6" s="1"/>
  <c r="H14" i="6"/>
  <c r="H13" i="6"/>
  <c r="F10" i="6"/>
  <c r="E10" i="6"/>
  <c r="D10" i="6"/>
  <c r="C10" i="6"/>
  <c r="F7" i="6"/>
  <c r="F8" i="6" s="1"/>
  <c r="E7" i="6"/>
  <c r="E8" i="6" s="1"/>
  <c r="D7" i="6"/>
  <c r="D8" i="6" s="1"/>
  <c r="C7" i="6"/>
  <c r="C8" i="6" s="1"/>
  <c r="H8" i="6" s="1"/>
  <c r="F4" i="1" s="1"/>
  <c r="G61" i="5"/>
  <c r="F61" i="5"/>
  <c r="E61" i="5"/>
  <c r="D61" i="5"/>
  <c r="C61" i="5"/>
  <c r="G60" i="5"/>
  <c r="F60" i="5"/>
  <c r="E60" i="5"/>
  <c r="D60" i="5"/>
  <c r="C60" i="5"/>
  <c r="H58" i="5"/>
  <c r="H57" i="5"/>
  <c r="H56" i="5"/>
  <c r="H55" i="5"/>
  <c r="E49" i="1" s="1"/>
  <c r="H54" i="5"/>
  <c r="H53" i="5"/>
  <c r="H52" i="5"/>
  <c r="H51" i="5"/>
  <c r="E45" i="1" s="1"/>
  <c r="H50" i="5"/>
  <c r="H49" i="5"/>
  <c r="H48" i="5"/>
  <c r="H47" i="5"/>
  <c r="E41" i="1" s="1"/>
  <c r="H46" i="5"/>
  <c r="H45" i="5"/>
  <c r="H44" i="5"/>
  <c r="H43" i="5"/>
  <c r="E37" i="1" s="1"/>
  <c r="H42" i="5"/>
  <c r="H41" i="5"/>
  <c r="H40" i="5"/>
  <c r="H39" i="5"/>
  <c r="E33" i="1" s="1"/>
  <c r="H38" i="5"/>
  <c r="H37" i="5"/>
  <c r="H36" i="5"/>
  <c r="H35" i="5"/>
  <c r="E29" i="1" s="1"/>
  <c r="H34" i="5"/>
  <c r="H33" i="5"/>
  <c r="H32" i="5"/>
  <c r="H31" i="5"/>
  <c r="E25" i="1" s="1"/>
  <c r="H30" i="5"/>
  <c r="H29" i="5"/>
  <c r="H28" i="5"/>
  <c r="H27" i="5"/>
  <c r="E21" i="1" s="1"/>
  <c r="H26" i="5"/>
  <c r="H25" i="5"/>
  <c r="H24" i="5"/>
  <c r="H23" i="5"/>
  <c r="E17" i="1" s="1"/>
  <c r="H22" i="5"/>
  <c r="H21" i="5"/>
  <c r="H20" i="5"/>
  <c r="H19" i="5"/>
  <c r="E13" i="1" s="1"/>
  <c r="H18" i="5"/>
  <c r="H17" i="5"/>
  <c r="H16" i="5"/>
  <c r="H15" i="5"/>
  <c r="H14" i="5"/>
  <c r="H61" i="5" s="1"/>
  <c r="H13" i="5"/>
  <c r="G10" i="5"/>
  <c r="F10" i="5"/>
  <c r="E10" i="5"/>
  <c r="D10" i="5"/>
  <c r="C10" i="5"/>
  <c r="H10" i="5" s="1"/>
  <c r="E8" i="5"/>
  <c r="D8" i="5"/>
  <c r="G7" i="5"/>
  <c r="G8" i="5" s="1"/>
  <c r="F7" i="5"/>
  <c r="F8" i="5" s="1"/>
  <c r="E7" i="5"/>
  <c r="D7" i="5"/>
  <c r="C7" i="5"/>
  <c r="C8" i="5" s="1"/>
  <c r="H62" i="4"/>
  <c r="C62" i="4"/>
  <c r="C61" i="4"/>
  <c r="H59" i="4"/>
  <c r="H58" i="4"/>
  <c r="D52" i="1" s="1"/>
  <c r="H57" i="4"/>
  <c r="H56" i="4"/>
  <c r="H55" i="4"/>
  <c r="D49" i="1" s="1"/>
  <c r="H49" i="1" s="1"/>
  <c r="N45" i="2" s="1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D33" i="1" s="1"/>
  <c r="H38" i="4"/>
  <c r="H37" i="4"/>
  <c r="H36" i="4"/>
  <c r="H35" i="4"/>
  <c r="D29" i="1" s="1"/>
  <c r="H34" i="4"/>
  <c r="H33" i="4"/>
  <c r="H32" i="4"/>
  <c r="H31" i="4"/>
  <c r="H30" i="4"/>
  <c r="H29" i="4"/>
  <c r="H28" i="4"/>
  <c r="H27" i="4"/>
  <c r="H26" i="4"/>
  <c r="H25" i="4"/>
  <c r="H24" i="4"/>
  <c r="H23" i="4"/>
  <c r="D17" i="1" s="1"/>
  <c r="H22" i="4"/>
  <c r="H21" i="4"/>
  <c r="H20" i="4"/>
  <c r="H19" i="4"/>
  <c r="D13" i="1" s="1"/>
  <c r="H18" i="4"/>
  <c r="H17" i="4"/>
  <c r="H16" i="4"/>
  <c r="H15" i="4"/>
  <c r="H14" i="4"/>
  <c r="H13" i="4"/>
  <c r="C10" i="4"/>
  <c r="H10" i="4" s="1"/>
  <c r="D5" i="1" s="1"/>
  <c r="C7" i="4"/>
  <c r="C8" i="4" s="1"/>
  <c r="H8" i="4" s="1"/>
  <c r="H61" i="3"/>
  <c r="D61" i="3"/>
  <c r="C61" i="3"/>
  <c r="D60" i="3"/>
  <c r="H60" i="3" s="1"/>
  <c r="C60" i="3"/>
  <c r="H58" i="3"/>
  <c r="H57" i="3"/>
  <c r="C51" i="1" s="1"/>
  <c r="H56" i="3"/>
  <c r="C50" i="1" s="1"/>
  <c r="H55" i="3"/>
  <c r="H54" i="3"/>
  <c r="H53" i="3"/>
  <c r="C47" i="1" s="1"/>
  <c r="H52" i="3"/>
  <c r="C46" i="1" s="1"/>
  <c r="I46" i="1" s="1"/>
  <c r="H51" i="3"/>
  <c r="H50" i="3"/>
  <c r="H49" i="3"/>
  <c r="C43" i="1" s="1"/>
  <c r="H48" i="3"/>
  <c r="H47" i="3"/>
  <c r="H46" i="3"/>
  <c r="H45" i="3"/>
  <c r="C39" i="1" s="1"/>
  <c r="H44" i="3"/>
  <c r="H43" i="3"/>
  <c r="H42" i="3"/>
  <c r="H41" i="3"/>
  <c r="C35" i="1" s="1"/>
  <c r="H40" i="3"/>
  <c r="C34" i="1" s="1"/>
  <c r="H39" i="3"/>
  <c r="H38" i="3"/>
  <c r="H37" i="3"/>
  <c r="C31" i="1" s="1"/>
  <c r="H36" i="3"/>
  <c r="C30" i="1" s="1"/>
  <c r="H35" i="3"/>
  <c r="H34" i="3"/>
  <c r="H33" i="3"/>
  <c r="C27" i="1" s="1"/>
  <c r="H32" i="3"/>
  <c r="H31" i="3"/>
  <c r="H30" i="3"/>
  <c r="H29" i="3"/>
  <c r="C23" i="1" s="1"/>
  <c r="H28" i="3"/>
  <c r="H27" i="3"/>
  <c r="H26" i="3"/>
  <c r="H25" i="3"/>
  <c r="C19" i="1" s="1"/>
  <c r="H24" i="3"/>
  <c r="C18" i="1" s="1"/>
  <c r="H23" i="3"/>
  <c r="H22" i="3"/>
  <c r="H21" i="3"/>
  <c r="C15" i="1" s="1"/>
  <c r="H20" i="3"/>
  <c r="C14" i="1" s="1"/>
  <c r="H19" i="3"/>
  <c r="H18" i="3"/>
  <c r="H17" i="3"/>
  <c r="C11" i="1" s="1"/>
  <c r="H16" i="3"/>
  <c r="H15" i="3"/>
  <c r="H14" i="3"/>
  <c r="H13" i="3"/>
  <c r="C7" i="1" s="1"/>
  <c r="H10" i="3"/>
  <c r="C5" i="1" s="1"/>
  <c r="D10" i="3"/>
  <c r="C10" i="3"/>
  <c r="D8" i="3"/>
  <c r="D7" i="3"/>
  <c r="C7" i="3"/>
  <c r="C8" i="3" s="1"/>
  <c r="H8" i="3" s="1"/>
  <c r="C4" i="1" s="1"/>
  <c r="L61" i="2"/>
  <c r="K61" i="2"/>
  <c r="J61" i="2"/>
  <c r="I61" i="2"/>
  <c r="H61" i="2"/>
  <c r="G61" i="2"/>
  <c r="F61" i="2"/>
  <c r="E61" i="2"/>
  <c r="D61" i="2"/>
  <c r="C61" i="2"/>
  <c r="L60" i="2"/>
  <c r="K60" i="2"/>
  <c r="J60" i="2"/>
  <c r="I60" i="2"/>
  <c r="H60" i="2"/>
  <c r="G60" i="2"/>
  <c r="F60" i="2"/>
  <c r="E60" i="2"/>
  <c r="D60" i="2"/>
  <c r="C60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D53" i="1"/>
  <c r="C53" i="1"/>
  <c r="G52" i="1"/>
  <c r="F52" i="1"/>
  <c r="E52" i="1"/>
  <c r="C52" i="1"/>
  <c r="G51" i="1"/>
  <c r="F51" i="1"/>
  <c r="E51" i="1"/>
  <c r="I51" i="1" s="1"/>
  <c r="D51" i="1"/>
  <c r="I50" i="1"/>
  <c r="H50" i="1"/>
  <c r="N46" i="2" s="1"/>
  <c r="E50" i="1"/>
  <c r="D50" i="1"/>
  <c r="G49" i="1"/>
  <c r="C49" i="1"/>
  <c r="G48" i="1"/>
  <c r="F48" i="1"/>
  <c r="E48" i="1"/>
  <c r="D48" i="1"/>
  <c r="C48" i="1"/>
  <c r="I47" i="1"/>
  <c r="G47" i="1"/>
  <c r="F47" i="1"/>
  <c r="E47" i="1"/>
  <c r="D47" i="1"/>
  <c r="E46" i="1"/>
  <c r="D46" i="1"/>
  <c r="D45" i="1"/>
  <c r="C45" i="1"/>
  <c r="G44" i="1"/>
  <c r="F44" i="1"/>
  <c r="E44" i="1"/>
  <c r="D44" i="1"/>
  <c r="C44" i="1"/>
  <c r="G43" i="1"/>
  <c r="F43" i="1"/>
  <c r="E43" i="1"/>
  <c r="I43" i="1" s="1"/>
  <c r="D43" i="1"/>
  <c r="G42" i="1"/>
  <c r="E42" i="1"/>
  <c r="D42" i="1"/>
  <c r="C42" i="1"/>
  <c r="H42" i="1" s="1"/>
  <c r="N38" i="2" s="1"/>
  <c r="F41" i="1"/>
  <c r="D41" i="1"/>
  <c r="C41" i="1"/>
  <c r="G40" i="1"/>
  <c r="F40" i="1"/>
  <c r="E40" i="1"/>
  <c r="D40" i="1"/>
  <c r="C40" i="1"/>
  <c r="I40" i="1" s="1"/>
  <c r="G39" i="1"/>
  <c r="F39" i="1"/>
  <c r="E39" i="1"/>
  <c r="I39" i="1" s="1"/>
  <c r="D39" i="1"/>
  <c r="H39" i="1" s="1"/>
  <c r="N35" i="2" s="1"/>
  <c r="G38" i="1"/>
  <c r="E38" i="1"/>
  <c r="D38" i="1"/>
  <c r="C38" i="1"/>
  <c r="I38" i="1" s="1"/>
  <c r="D37" i="1"/>
  <c r="C37" i="1"/>
  <c r="H37" i="1" s="1"/>
  <c r="N33" i="2" s="1"/>
  <c r="G36" i="1"/>
  <c r="F36" i="1"/>
  <c r="E36" i="1"/>
  <c r="I36" i="1" s="1"/>
  <c r="D36" i="1"/>
  <c r="C36" i="1"/>
  <c r="G35" i="1"/>
  <c r="F35" i="1"/>
  <c r="E35" i="1"/>
  <c r="D35" i="1"/>
  <c r="I35" i="1" s="1"/>
  <c r="G34" i="1"/>
  <c r="E34" i="1"/>
  <c r="D34" i="1"/>
  <c r="G33" i="1"/>
  <c r="C33" i="1"/>
  <c r="I32" i="1"/>
  <c r="G32" i="1"/>
  <c r="F32" i="1"/>
  <c r="E32" i="1"/>
  <c r="D32" i="1"/>
  <c r="C32" i="1"/>
  <c r="G31" i="1"/>
  <c r="F31" i="1"/>
  <c r="E31" i="1"/>
  <c r="D31" i="1"/>
  <c r="H31" i="1" s="1"/>
  <c r="N27" i="2" s="1"/>
  <c r="G30" i="1"/>
  <c r="E30" i="1"/>
  <c r="D30" i="1"/>
  <c r="F29" i="1"/>
  <c r="C29" i="1"/>
  <c r="G28" i="1"/>
  <c r="F28" i="1"/>
  <c r="E28" i="1"/>
  <c r="D28" i="1"/>
  <c r="C28" i="1"/>
  <c r="H28" i="1" s="1"/>
  <c r="N24" i="2" s="1"/>
  <c r="G27" i="1"/>
  <c r="F27" i="1"/>
  <c r="E27" i="1"/>
  <c r="I27" i="1" s="1"/>
  <c r="D27" i="1"/>
  <c r="H27" i="1" s="1"/>
  <c r="N23" i="2" s="1"/>
  <c r="G26" i="1"/>
  <c r="E26" i="1"/>
  <c r="D26" i="1"/>
  <c r="C26" i="1"/>
  <c r="I26" i="1" s="1"/>
  <c r="F25" i="1"/>
  <c r="D25" i="1"/>
  <c r="C25" i="1"/>
  <c r="G24" i="1"/>
  <c r="F24" i="1"/>
  <c r="E24" i="1"/>
  <c r="D24" i="1"/>
  <c r="C24" i="1"/>
  <c r="I24" i="1" s="1"/>
  <c r="G23" i="1"/>
  <c r="F23" i="1"/>
  <c r="E23" i="1"/>
  <c r="I23" i="1" s="1"/>
  <c r="D23" i="1"/>
  <c r="H23" i="1" s="1"/>
  <c r="N19" i="2" s="1"/>
  <c r="G22" i="1"/>
  <c r="E22" i="1"/>
  <c r="D22" i="1"/>
  <c r="C22" i="1"/>
  <c r="I22" i="1" s="1"/>
  <c r="D21" i="1"/>
  <c r="C21" i="1"/>
  <c r="H21" i="1" s="1"/>
  <c r="N17" i="2" s="1"/>
  <c r="G20" i="1"/>
  <c r="F20" i="1"/>
  <c r="E20" i="1"/>
  <c r="I20" i="1" s="1"/>
  <c r="D20" i="1"/>
  <c r="C20" i="1"/>
  <c r="G19" i="1"/>
  <c r="F19" i="1"/>
  <c r="E19" i="1"/>
  <c r="D19" i="1"/>
  <c r="I19" i="1" s="1"/>
  <c r="G18" i="1"/>
  <c r="E18" i="1"/>
  <c r="D18" i="1"/>
  <c r="G17" i="1"/>
  <c r="C17" i="1"/>
  <c r="I16" i="1"/>
  <c r="G16" i="1"/>
  <c r="F16" i="1"/>
  <c r="E16" i="1"/>
  <c r="D16" i="1"/>
  <c r="C16" i="1"/>
  <c r="G15" i="1"/>
  <c r="F15" i="1"/>
  <c r="E15" i="1"/>
  <c r="D15" i="1"/>
  <c r="H15" i="1" s="1"/>
  <c r="N11" i="2" s="1"/>
  <c r="G14" i="1"/>
  <c r="E14" i="1"/>
  <c r="D14" i="1"/>
  <c r="F13" i="1"/>
  <c r="C13" i="1"/>
  <c r="G12" i="1"/>
  <c r="F12" i="1"/>
  <c r="E12" i="1"/>
  <c r="D12" i="1"/>
  <c r="C12" i="1"/>
  <c r="H12" i="1" s="1"/>
  <c r="N8" i="2" s="1"/>
  <c r="G11" i="1"/>
  <c r="F11" i="1"/>
  <c r="E11" i="1"/>
  <c r="I11" i="1" s="1"/>
  <c r="D11" i="1"/>
  <c r="H11" i="1" s="1"/>
  <c r="N7" i="2" s="1"/>
  <c r="G10" i="1"/>
  <c r="E10" i="1"/>
  <c r="D10" i="1"/>
  <c r="C10" i="1"/>
  <c r="I10" i="1" s="1"/>
  <c r="F9" i="1"/>
  <c r="D9" i="1"/>
  <c r="C9" i="1"/>
  <c r="G8" i="1"/>
  <c r="F8" i="1"/>
  <c r="E8" i="1"/>
  <c r="D8" i="1"/>
  <c r="C8" i="1"/>
  <c r="G7" i="1"/>
  <c r="F7" i="1"/>
  <c r="E7" i="1"/>
  <c r="D7" i="1"/>
  <c r="H7" i="1" s="1"/>
  <c r="E5" i="1"/>
  <c r="D4" i="1"/>
  <c r="F3" i="1"/>
  <c r="E3" i="1"/>
  <c r="C3" i="1"/>
  <c r="H14" i="1" l="1"/>
  <c r="N10" i="2" s="1"/>
  <c r="I14" i="1"/>
  <c r="I18" i="1"/>
  <c r="H18" i="1"/>
  <c r="N14" i="2" s="1"/>
  <c r="H30" i="1"/>
  <c r="N26" i="2" s="1"/>
  <c r="I30" i="1"/>
  <c r="I34" i="1"/>
  <c r="H34" i="1"/>
  <c r="N30" i="2" s="1"/>
  <c r="D56" i="1"/>
  <c r="N3" i="2"/>
  <c r="H4" i="1"/>
  <c r="H10" i="1"/>
  <c r="N6" i="2" s="1"/>
  <c r="H19" i="1"/>
  <c r="N15" i="2" s="1"/>
  <c r="H26" i="1"/>
  <c r="N22" i="2" s="1"/>
  <c r="H35" i="1"/>
  <c r="N31" i="2" s="1"/>
  <c r="F55" i="1"/>
  <c r="F56" i="1"/>
  <c r="H8" i="1"/>
  <c r="N4" i="2" s="1"/>
  <c r="I12" i="1"/>
  <c r="I17" i="1"/>
  <c r="H22" i="1"/>
  <c r="N18" i="2" s="1"/>
  <c r="I33" i="1"/>
  <c r="H38" i="1"/>
  <c r="N34" i="2" s="1"/>
  <c r="I42" i="1"/>
  <c r="I48" i="1"/>
  <c r="H48" i="1"/>
  <c r="N44" i="2" s="1"/>
  <c r="C55" i="1"/>
  <c r="H8" i="5"/>
  <c r="E4" i="1" s="1"/>
  <c r="I8" i="1"/>
  <c r="G9" i="1"/>
  <c r="G55" i="1" s="1"/>
  <c r="I13" i="1"/>
  <c r="H13" i="1"/>
  <c r="N9" i="2" s="1"/>
  <c r="I15" i="1"/>
  <c r="H20" i="1"/>
  <c r="N16" i="2" s="1"/>
  <c r="I29" i="1"/>
  <c r="H29" i="1"/>
  <c r="N25" i="2" s="1"/>
  <c r="I31" i="1"/>
  <c r="H36" i="1"/>
  <c r="N32" i="2" s="1"/>
  <c r="H46" i="1"/>
  <c r="N42" i="2" s="1"/>
  <c r="I49" i="1"/>
  <c r="D55" i="1"/>
  <c r="M60" i="2"/>
  <c r="C56" i="1"/>
  <c r="H43" i="1"/>
  <c r="N39" i="2" s="1"/>
  <c r="H47" i="1"/>
  <c r="N43" i="2" s="1"/>
  <c r="H51" i="1"/>
  <c r="N47" i="2" s="1"/>
  <c r="I7" i="1"/>
  <c r="I21" i="1"/>
  <c r="I37" i="1"/>
  <c r="I45" i="1"/>
  <c r="H17" i="1"/>
  <c r="N13" i="2" s="1"/>
  <c r="H24" i="1"/>
  <c r="N20" i="2" s="1"/>
  <c r="I28" i="1"/>
  <c r="H33" i="1"/>
  <c r="N29" i="2" s="1"/>
  <c r="H40" i="1"/>
  <c r="N36" i="2" s="1"/>
  <c r="M61" i="2"/>
  <c r="H16" i="1"/>
  <c r="N12" i="2" s="1"/>
  <c r="I25" i="1"/>
  <c r="H25" i="1"/>
  <c r="N21" i="2" s="1"/>
  <c r="H32" i="1"/>
  <c r="N28" i="2" s="1"/>
  <c r="I41" i="1"/>
  <c r="H41" i="1"/>
  <c r="N37" i="2" s="1"/>
  <c r="I44" i="1"/>
  <c r="H44" i="1"/>
  <c r="N40" i="2" s="1"/>
  <c r="H45" i="1"/>
  <c r="N41" i="2" s="1"/>
  <c r="I52" i="1"/>
  <c r="H52" i="1"/>
  <c r="N48" i="2" s="1"/>
  <c r="I53" i="1"/>
  <c r="H53" i="1"/>
  <c r="N49" i="2" s="1"/>
  <c r="H61" i="4"/>
  <c r="E9" i="1"/>
  <c r="H9" i="1" s="1"/>
  <c r="N5" i="2" s="1"/>
  <c r="H60" i="5"/>
  <c r="H10" i="6"/>
  <c r="I9" i="1" l="1"/>
  <c r="E55" i="1"/>
  <c r="N61" i="2"/>
  <c r="N60" i="2"/>
  <c r="H61" i="6"/>
  <c r="F5" i="1"/>
  <c r="H5" i="1" s="1"/>
  <c r="I55" i="1"/>
  <c r="I56" i="1"/>
  <c r="G56" i="1"/>
  <c r="H55" i="1"/>
  <c r="E56" i="1"/>
  <c r="H56" i="1"/>
</calcChain>
</file>

<file path=xl/sharedStrings.xml><?xml version="1.0" encoding="utf-8"?>
<sst xmlns="http://schemas.openxmlformats.org/spreadsheetml/2006/main" count="820" uniqueCount="145">
  <si>
    <t>Section</t>
  </si>
  <si>
    <t>Buford Park</t>
  </si>
  <si>
    <t>Mt Pisgah</t>
  </si>
  <si>
    <t>South Hills</t>
  </si>
  <si>
    <t>Wetlands</t>
  </si>
  <si>
    <t>Garden Watch</t>
  </si>
  <si>
    <t>TOTAL W/O GW</t>
  </si>
  <si>
    <t>TOTAL WITH GW</t>
  </si>
  <si>
    <t>Counters</t>
  </si>
  <si>
    <t>Party Hours</t>
  </si>
  <si>
    <t>Party Miles</t>
  </si>
  <si>
    <t>Last</t>
  </si>
  <si>
    <t>First</t>
  </si>
  <si>
    <t>Admiral</t>
  </si>
  <si>
    <t>Lorquin's</t>
  </si>
  <si>
    <t>Red</t>
  </si>
  <si>
    <t>Blue</t>
  </si>
  <si>
    <t>Acmon</t>
  </si>
  <si>
    <t>Eastern Tailed</t>
  </si>
  <si>
    <t>Echo Azure</t>
  </si>
  <si>
    <t>Western Tailed</t>
  </si>
  <si>
    <t>Buckeye</t>
  </si>
  <si>
    <t>Common</t>
  </si>
  <si>
    <t>Checkerspot</t>
  </si>
  <si>
    <t>Snowberry</t>
  </si>
  <si>
    <t>Cloak</t>
  </si>
  <si>
    <t>Mourning</t>
  </si>
  <si>
    <t>Comma</t>
  </si>
  <si>
    <t>Satyr</t>
  </si>
  <si>
    <t>Copper</t>
  </si>
  <si>
    <t>Great</t>
  </si>
  <si>
    <t>Crescent</t>
  </si>
  <si>
    <t>Field</t>
  </si>
  <si>
    <t>Mylitta</t>
  </si>
  <si>
    <t>Duskywing</t>
  </si>
  <si>
    <t>Persius</t>
  </si>
  <si>
    <t>Propertius</t>
  </si>
  <si>
    <t>Fritillary</t>
  </si>
  <si>
    <t>Great Spangled</t>
  </si>
  <si>
    <t>Hydaspe</t>
  </si>
  <si>
    <t>Hairstreak</t>
  </si>
  <si>
    <t>Gray</t>
  </si>
  <si>
    <t>Hedgerow</t>
  </si>
  <si>
    <t>Juniper</t>
  </si>
  <si>
    <t>Sylvan</t>
  </si>
  <si>
    <t>Lady</t>
  </si>
  <si>
    <t>American</t>
  </si>
  <si>
    <t>Painted</t>
  </si>
  <si>
    <t>West Coast</t>
  </si>
  <si>
    <t>Monarch</t>
  </si>
  <si>
    <t>Parnassian</t>
  </si>
  <si>
    <t>Clodius</t>
  </si>
  <si>
    <t>Ringlet</t>
  </si>
  <si>
    <t>Sister</t>
  </si>
  <si>
    <t>California</t>
  </si>
  <si>
    <t>Skipper</t>
  </si>
  <si>
    <t>Arctic</t>
  </si>
  <si>
    <t>Common Checkered</t>
  </si>
  <si>
    <t>Dun</t>
  </si>
  <si>
    <t>Juba</t>
  </si>
  <si>
    <t>Sachem</t>
  </si>
  <si>
    <t>Silver-spotted</t>
  </si>
  <si>
    <t>Sonoran</t>
  </si>
  <si>
    <t>Woodland</t>
  </si>
  <si>
    <t>Sulphur</t>
  </si>
  <si>
    <t>Orange</t>
  </si>
  <si>
    <t>Swallowtail</t>
  </si>
  <si>
    <t>Anise</t>
  </si>
  <si>
    <t>Pale</t>
  </si>
  <si>
    <t>Western Tiger</t>
  </si>
  <si>
    <t>Tortoiseshell</t>
  </si>
  <si>
    <t>White</t>
  </si>
  <si>
    <t>Cabbage</t>
  </si>
  <si>
    <t>Mustard</t>
  </si>
  <si>
    <t>Pine</t>
  </si>
  <si>
    <t>Western</t>
  </si>
  <si>
    <t>Wood Nymph</t>
  </si>
  <si>
    <t>Sp.</t>
  </si>
  <si>
    <t>TOTAL</t>
  </si>
  <si>
    <t>Number of Species</t>
  </si>
  <si>
    <t>10 Year Average</t>
  </si>
  <si>
    <t>Notes*</t>
  </si>
  <si>
    <t>Record high (vs. 129 in 2019)</t>
  </si>
  <si>
    <t>Record high (vs. 46 in 2004)</t>
  </si>
  <si>
    <t>2nd lowest (vs. 3 in 2023)</t>
  </si>
  <si>
    <t>2nd lowest (vs. 2 in 2005)</t>
  </si>
  <si>
    <t>Comma/Lady</t>
  </si>
  <si>
    <t>Greater Fritillary</t>
  </si>
  <si>
    <t>Lorquin's/Sister</t>
  </si>
  <si>
    <t>Unknown</t>
  </si>
  <si>
    <t>* Record values based on years 2000-2023</t>
  </si>
  <si>
    <t>Site Name</t>
  </si>
  <si>
    <t>Buford Park, S.</t>
  </si>
  <si>
    <t>LCC Campus</t>
  </si>
  <si>
    <t>Parties</t>
  </si>
  <si>
    <t>Start</t>
  </si>
  <si>
    <t>End</t>
  </si>
  <si>
    <t>Hours</t>
  </si>
  <si>
    <t>Miles walked</t>
  </si>
  <si>
    <t>Weather</t>
  </si>
  <si>
    <t>Sunny and hot (81-90)</t>
  </si>
  <si>
    <t>Sunny and very hot (90-100)</t>
  </si>
  <si>
    <t>Mt. Pisgah Arboretum</t>
  </si>
  <si>
    <t>Clear, 72-95 degrees</t>
  </si>
  <si>
    <t>sp.</t>
  </si>
  <si>
    <t>Amazon Park</t>
  </si>
  <si>
    <t>Mt Baldy</t>
  </si>
  <si>
    <t>52nd/Willamette</t>
  </si>
  <si>
    <t>S. Eugene Meadows</t>
  </si>
  <si>
    <t>Spencer Butte</t>
  </si>
  <si>
    <t>75-80, clear</t>
  </si>
  <si>
    <t>80-86, clear</t>
  </si>
  <si>
    <t>88-90, clear</t>
  </si>
  <si>
    <t>90-93, clear</t>
  </si>
  <si>
    <t>92-99, clear</t>
  </si>
  <si>
    <t>Tsal Luk-Wah</t>
  </si>
  <si>
    <t>Bertelsen Nature Park</t>
  </si>
  <si>
    <t>KR Nielson Milkweed</t>
  </si>
  <si>
    <t>Willow Creek</t>
  </si>
  <si>
    <t>sunny, 75-80, light breeze</t>
  </si>
  <si>
    <t>sunny, 80-88, light breeze</t>
  </si>
  <si>
    <t>sunny, 88-90, light breeze</t>
  </si>
  <si>
    <t>sunny,  89-92, light breeze</t>
  </si>
  <si>
    <t>Ev Scherr's</t>
  </si>
  <si>
    <t>AB Park/W. D Greenway</t>
  </si>
  <si>
    <t>Rick Ahrens (leader)</t>
  </si>
  <si>
    <t>Jim Blick</t>
  </si>
  <si>
    <t>Dan van den Broek</t>
  </si>
  <si>
    <t>(also did Spencer Butte)</t>
  </si>
  <si>
    <t>Candace Larson</t>
  </si>
  <si>
    <t xml:space="preserve">Buford Park East </t>
  </si>
  <si>
    <t>Lori Humphreys (leader)</t>
  </si>
  <si>
    <t>Sue Anderson</t>
  </si>
  <si>
    <t>Geri Baxter</t>
  </si>
  <si>
    <t>Jim Mitchell (leader)</t>
  </si>
  <si>
    <t>Dala Gant</t>
  </si>
  <si>
    <t>Bryan Ribelin</t>
  </si>
  <si>
    <t>Rachel Glaeser</t>
  </si>
  <si>
    <t>Marianne Hall</t>
  </si>
  <si>
    <t>Dennis Arendt</t>
  </si>
  <si>
    <t>Sharon Blick (leader)</t>
  </si>
  <si>
    <t>Alicia McGraw</t>
  </si>
  <si>
    <t>Silvia Poe</t>
  </si>
  <si>
    <t>(also did wetlands)</t>
  </si>
  <si>
    <t>Count Participants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</si>
</sst>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"/>
  </numFmts>
  <fonts count="9">
    <font>
      <sz val="10"/>
      <color rgb="FF000000"/>
      <name val="Arial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  <scheme val="minor"/>
    </font>
    <font>
      <b/>
      <sz val="11"/>
      <color rgb="FF000000"/>
      <name val="Calibri"/>
      <family val="2"/>
    </font>
    <font>
      <b/>
      <sz val="10"/>
      <color theme="1"/>
      <name val="Arial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9"/>
      <color rgb="FF000000"/>
      <name val="&quot;Google Sans Mono&quot;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00FF00"/>
        <bgColor rgb="FF00FF00"/>
      </patternFill>
    </fill>
    <fill>
      <patternFill patternType="solid">
        <fgColor rgb="FFEA9999"/>
        <bgColor rgb="FFEA9999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5" fillId="0" borderId="0" xfId="0" applyFont="1"/>
    <xf numFmtId="0" fontId="2" fillId="0" borderId="0" xfId="0" applyFont="1"/>
    <xf numFmtId="4" fontId="1" fillId="0" borderId="0" xfId="0" applyNumberFormat="1" applyFont="1"/>
    <xf numFmtId="4" fontId="2" fillId="0" borderId="0" xfId="0" applyNumberFormat="1" applyFont="1"/>
    <xf numFmtId="4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5" fillId="0" borderId="2" xfId="0" applyFont="1" applyBorder="1"/>
    <xf numFmtId="0" fontId="5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4" fillId="0" borderId="0" xfId="0" applyFont="1"/>
    <xf numFmtId="0" fontId="7" fillId="2" borderId="0" xfId="0" applyFont="1" applyFill="1"/>
    <xf numFmtId="0" fontId="3" fillId="0" borderId="0" xfId="0" applyFont="1"/>
    <xf numFmtId="164" fontId="2" fillId="0" borderId="0" xfId="0" applyNumberFormat="1" applyFo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 wrapText="1"/>
    </xf>
    <xf numFmtId="0" fontId="2" fillId="3" borderId="4" xfId="0" applyFont="1" applyFill="1" applyBorder="1"/>
    <xf numFmtId="0" fontId="4" fillId="0" borderId="1" xfId="0" applyFont="1" applyBorder="1"/>
    <xf numFmtId="0" fontId="8" fillId="2" borderId="0" xfId="0" applyFont="1" applyFill="1" applyAlignment="1">
      <alignment horizontal="right"/>
    </xf>
    <xf numFmtId="1" fontId="2" fillId="0" borderId="0" xfId="0" applyNumberFormat="1" applyFont="1"/>
    <xf numFmtId="0" fontId="2" fillId="3" borderId="6" xfId="0" applyFont="1" applyFill="1" applyBorder="1"/>
    <xf numFmtId="0" fontId="8" fillId="2" borderId="0" xfId="0" applyFont="1" applyFill="1"/>
    <xf numFmtId="0" fontId="2" fillId="4" borderId="6" xfId="0" applyFont="1" applyFill="1" applyBorder="1"/>
    <xf numFmtId="0" fontId="2" fillId="5" borderId="6" xfId="0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20" fontId="1" fillId="0" borderId="0" xfId="0" applyNumberFormat="1" applyFont="1"/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I56"/>
  <sheetViews>
    <sheetView tabSelected="1" topLeftCell="A2" workbookViewId="0">
      <selection activeCell="A2" sqref="A2"/>
    </sheetView>
  </sheetViews>
  <sheetFormatPr defaultColWidth="12.6640625" defaultRowHeight="15.75" customHeight="1"/>
  <cols>
    <col min="1" max="1" width="12.21875" customWidth="1"/>
    <col min="2" max="2" width="17.88671875" customWidth="1"/>
    <col min="3" max="3" width="11" bestFit="1" customWidth="1"/>
    <col min="4" max="4" width="9.33203125" bestFit="1" customWidth="1"/>
    <col min="5" max="5" width="9.77734375" bestFit="1" customWidth="1"/>
    <col min="6" max="6" width="8.88671875" bestFit="1" customWidth="1"/>
    <col min="7" max="7" width="13.77734375" bestFit="1" customWidth="1"/>
    <col min="8" max="9" width="11.109375" customWidth="1"/>
  </cols>
  <sheetData>
    <row r="1" spans="1:9" ht="15.75" customHeight="1">
      <c r="A1" s="1"/>
      <c r="B1" s="1"/>
      <c r="C1" s="2">
        <v>1</v>
      </c>
      <c r="D1" s="2">
        <v>2</v>
      </c>
      <c r="E1" s="2">
        <v>3</v>
      </c>
      <c r="F1" s="2">
        <v>4</v>
      </c>
      <c r="G1" s="3">
        <v>5</v>
      </c>
    </row>
    <row r="2" spans="1:9" ht="15.75" customHeight="1">
      <c r="A2" s="1"/>
      <c r="B2" s="4" t="s">
        <v>0</v>
      </c>
      <c r="C2" s="4" t="s">
        <v>1</v>
      </c>
      <c r="D2" s="5" t="s">
        <v>2</v>
      </c>
      <c r="E2" s="5" t="s">
        <v>3</v>
      </c>
      <c r="F2" s="4" t="s">
        <v>4</v>
      </c>
      <c r="G2" s="6" t="s">
        <v>5</v>
      </c>
      <c r="H2" s="7" t="s">
        <v>6</v>
      </c>
      <c r="I2" s="7" t="s">
        <v>7</v>
      </c>
    </row>
    <row r="3" spans="1:9" ht="15.75" customHeight="1">
      <c r="A3" s="8"/>
      <c r="B3" s="4" t="s">
        <v>8</v>
      </c>
      <c r="C3" s="1">
        <f>MAX('Buford Park'!C3:G3)</f>
        <v>3</v>
      </c>
      <c r="D3" s="1">
        <v>6</v>
      </c>
      <c r="E3" s="1">
        <f>MAX('South Hills'!C3:G3)</f>
        <v>3</v>
      </c>
      <c r="F3" s="1">
        <f>MAX(Wetlands!C3:G3)</f>
        <v>4</v>
      </c>
      <c r="G3" s="9">
        <v>2</v>
      </c>
      <c r="H3" s="9">
        <v>16</v>
      </c>
      <c r="I3" s="9">
        <v>18</v>
      </c>
    </row>
    <row r="4" spans="1:9" ht="15.75" customHeight="1">
      <c r="A4" s="8"/>
      <c r="B4" s="4" t="s">
        <v>9</v>
      </c>
      <c r="C4" s="10">
        <f>'Buford Park'!H8</f>
        <v>4.5</v>
      </c>
      <c r="D4" s="10">
        <f>'Mt Pisgah'!H8</f>
        <v>3.9999999999999991</v>
      </c>
      <c r="E4" s="10">
        <f>'South Hills'!H8</f>
        <v>4.5</v>
      </c>
      <c r="F4" s="10">
        <f>Wetlands!H8</f>
        <v>4.5833333333333321</v>
      </c>
      <c r="G4" s="10">
        <v>8</v>
      </c>
      <c r="H4" s="11">
        <f t="shared" ref="H4:H5" si="0">SUM(C4:F4)</f>
        <v>17.583333333333332</v>
      </c>
    </row>
    <row r="5" spans="1:9" ht="15.75" customHeight="1">
      <c r="A5" s="8"/>
      <c r="B5" s="4" t="s">
        <v>10</v>
      </c>
      <c r="C5" s="12">
        <f>SUM('Buford Park'!H10)</f>
        <v>2.5</v>
      </c>
      <c r="D5" s="12">
        <f>SUM('Mt Pisgah'!H10)</f>
        <v>3.5</v>
      </c>
      <c r="E5" s="13">
        <f>SUM('South Hills'!H10)</f>
        <v>5.25</v>
      </c>
      <c r="F5" s="14">
        <f>SUM(Wetlands!H10)</f>
        <v>2.95</v>
      </c>
      <c r="G5" s="9">
        <v>10.199999999999999</v>
      </c>
      <c r="H5" s="11">
        <f t="shared" si="0"/>
        <v>14.2</v>
      </c>
    </row>
    <row r="6" spans="1:9" ht="15.75" customHeight="1">
      <c r="A6" s="15" t="s">
        <v>11</v>
      </c>
      <c r="B6" s="16" t="s">
        <v>12</v>
      </c>
      <c r="C6" s="1"/>
      <c r="D6" s="1"/>
      <c r="E6" s="1"/>
      <c r="F6" s="1"/>
    </row>
    <row r="7" spans="1:9" ht="15.75" customHeight="1">
      <c r="A7" s="17" t="s">
        <v>13</v>
      </c>
      <c r="B7" s="18" t="s">
        <v>14</v>
      </c>
      <c r="C7" s="1">
        <f>'Buford Park'!H13</f>
        <v>0</v>
      </c>
      <c r="D7" s="1">
        <f>'Mt Pisgah'!H13</f>
        <v>3</v>
      </c>
      <c r="E7" s="1">
        <f>'South Hills'!H13</f>
        <v>7</v>
      </c>
      <c r="F7" s="1">
        <f>Wetlands!H13</f>
        <v>1</v>
      </c>
      <c r="G7" s="9">
        <f>'Garden Watch'!H10</f>
        <v>0</v>
      </c>
      <c r="H7" s="9">
        <f t="shared" ref="H7:H53" si="1">SUM(C7:F7)</f>
        <v>11</v>
      </c>
      <c r="I7" s="9">
        <f t="shared" ref="I7:I53" si="2">SUM(C7:G7)</f>
        <v>11</v>
      </c>
    </row>
    <row r="8" spans="1:9" ht="15.75" customHeight="1">
      <c r="A8" s="17" t="s">
        <v>13</v>
      </c>
      <c r="B8" s="18" t="s">
        <v>15</v>
      </c>
      <c r="C8" s="1">
        <f>'Buford Park'!H14</f>
        <v>0</v>
      </c>
      <c r="D8" s="1">
        <f>'Mt Pisgah'!H14</f>
        <v>0</v>
      </c>
      <c r="E8" s="1">
        <f>'South Hills'!H14</f>
        <v>1</v>
      </c>
      <c r="F8" s="1">
        <f>Wetlands!H14</f>
        <v>0</v>
      </c>
      <c r="G8" s="9">
        <f>'Garden Watch'!H11</f>
        <v>1</v>
      </c>
      <c r="H8" s="9">
        <f t="shared" si="1"/>
        <v>1</v>
      </c>
      <c r="I8" s="9">
        <f t="shared" si="2"/>
        <v>2</v>
      </c>
    </row>
    <row r="9" spans="1:9" ht="15.75" customHeight="1">
      <c r="A9" s="17" t="s">
        <v>16</v>
      </c>
      <c r="B9" s="18" t="s">
        <v>17</v>
      </c>
      <c r="C9" s="1">
        <f>'Buford Park'!H15</f>
        <v>0</v>
      </c>
      <c r="D9" s="1">
        <f>'Mt Pisgah'!H15</f>
        <v>0</v>
      </c>
      <c r="E9" s="1">
        <f>'South Hills'!H15</f>
        <v>0</v>
      </c>
      <c r="F9" s="1">
        <f>Wetlands!H15</f>
        <v>0</v>
      </c>
      <c r="G9" s="9">
        <f>'Garden Watch'!H12</f>
        <v>0</v>
      </c>
      <c r="H9" s="9">
        <f t="shared" si="1"/>
        <v>0</v>
      </c>
      <c r="I9" s="9">
        <f t="shared" si="2"/>
        <v>0</v>
      </c>
    </row>
    <row r="10" spans="1:9" ht="15.75" customHeight="1">
      <c r="A10" s="17" t="s">
        <v>16</v>
      </c>
      <c r="B10" s="18" t="s">
        <v>18</v>
      </c>
      <c r="C10" s="1">
        <f>'Buford Park'!H16</f>
        <v>9</v>
      </c>
      <c r="D10" s="1">
        <f>'Mt Pisgah'!H16</f>
        <v>1</v>
      </c>
      <c r="E10" s="1">
        <f>'South Hills'!H16</f>
        <v>18</v>
      </c>
      <c r="F10" s="1">
        <f>Wetlands!H16</f>
        <v>130</v>
      </c>
      <c r="G10" s="9">
        <f>'Garden Watch'!H13</f>
        <v>0</v>
      </c>
      <c r="H10" s="9">
        <f t="shared" si="1"/>
        <v>158</v>
      </c>
      <c r="I10" s="9">
        <f t="shared" si="2"/>
        <v>158</v>
      </c>
    </row>
    <row r="11" spans="1:9" ht="15.75" customHeight="1">
      <c r="A11" s="17" t="s">
        <v>16</v>
      </c>
      <c r="B11" s="18" t="s">
        <v>19</v>
      </c>
      <c r="C11" s="1">
        <f>'Buford Park'!H17</f>
        <v>0</v>
      </c>
      <c r="D11" s="1">
        <f>'Mt Pisgah'!H17</f>
        <v>0</v>
      </c>
      <c r="E11" s="1">
        <f>'South Hills'!H17</f>
        <v>0</v>
      </c>
      <c r="F11" s="1">
        <f>Wetlands!H17</f>
        <v>0</v>
      </c>
      <c r="G11" s="9">
        <f>'Garden Watch'!H14</f>
        <v>0</v>
      </c>
      <c r="H11" s="9">
        <f t="shared" si="1"/>
        <v>0</v>
      </c>
      <c r="I11" s="9">
        <f t="shared" si="2"/>
        <v>0</v>
      </c>
    </row>
    <row r="12" spans="1:9" ht="15.75" customHeight="1">
      <c r="A12" s="17" t="s">
        <v>16</v>
      </c>
      <c r="B12" s="18" t="s">
        <v>20</v>
      </c>
      <c r="C12" s="1">
        <f>'Buford Park'!H18</f>
        <v>0</v>
      </c>
      <c r="D12" s="1">
        <f>'Mt Pisgah'!H18</f>
        <v>0</v>
      </c>
      <c r="E12" s="1">
        <f>'South Hills'!H18</f>
        <v>0</v>
      </c>
      <c r="F12" s="1">
        <f>Wetlands!H18</f>
        <v>0</v>
      </c>
      <c r="G12" s="9">
        <f>'Garden Watch'!H15</f>
        <v>0</v>
      </c>
      <c r="H12" s="9">
        <f t="shared" si="1"/>
        <v>0</v>
      </c>
      <c r="I12" s="9">
        <f t="shared" si="2"/>
        <v>0</v>
      </c>
    </row>
    <row r="13" spans="1:9" ht="15.75" customHeight="1">
      <c r="A13" s="17" t="s">
        <v>21</v>
      </c>
      <c r="B13" s="18" t="s">
        <v>22</v>
      </c>
      <c r="C13" s="1">
        <f>'Buford Park'!H19</f>
        <v>0</v>
      </c>
      <c r="D13" s="1">
        <f>'Mt Pisgah'!H19</f>
        <v>0</v>
      </c>
      <c r="E13" s="1">
        <f>'South Hills'!H19</f>
        <v>0</v>
      </c>
      <c r="F13" s="1">
        <f>Wetlands!H19</f>
        <v>0</v>
      </c>
      <c r="G13" s="9">
        <f>'Garden Watch'!H16</f>
        <v>0</v>
      </c>
      <c r="H13" s="9">
        <f t="shared" si="1"/>
        <v>0</v>
      </c>
      <c r="I13" s="9">
        <f t="shared" si="2"/>
        <v>0</v>
      </c>
    </row>
    <row r="14" spans="1:9" ht="15.75" customHeight="1">
      <c r="A14" s="17" t="s">
        <v>23</v>
      </c>
      <c r="B14" s="18" t="s">
        <v>24</v>
      </c>
      <c r="C14" s="1">
        <f>'Buford Park'!H20</f>
        <v>0</v>
      </c>
      <c r="D14" s="1">
        <f>'Mt Pisgah'!H20</f>
        <v>0</v>
      </c>
      <c r="E14" s="1">
        <f>'South Hills'!H20</f>
        <v>0</v>
      </c>
      <c r="F14" s="1">
        <f>Wetlands!H20</f>
        <v>0</v>
      </c>
      <c r="G14" s="9">
        <f>'Garden Watch'!H17</f>
        <v>0</v>
      </c>
      <c r="H14" s="9">
        <f t="shared" si="1"/>
        <v>0</v>
      </c>
      <c r="I14" s="9">
        <f t="shared" si="2"/>
        <v>0</v>
      </c>
    </row>
    <row r="15" spans="1:9" ht="15.75" customHeight="1">
      <c r="A15" s="17" t="s">
        <v>25</v>
      </c>
      <c r="B15" s="18" t="s">
        <v>26</v>
      </c>
      <c r="C15" s="1">
        <f>'Buford Park'!H21</f>
        <v>1</v>
      </c>
      <c r="D15" s="1">
        <f>'Mt Pisgah'!H21</f>
        <v>0</v>
      </c>
      <c r="E15" s="1">
        <f>'South Hills'!H21</f>
        <v>0</v>
      </c>
      <c r="F15" s="1">
        <f>Wetlands!H21</f>
        <v>0</v>
      </c>
      <c r="G15" s="9">
        <f>'Garden Watch'!H18</f>
        <v>0</v>
      </c>
      <c r="H15" s="9">
        <f t="shared" si="1"/>
        <v>1</v>
      </c>
      <c r="I15" s="9">
        <f t="shared" si="2"/>
        <v>1</v>
      </c>
    </row>
    <row r="16" spans="1:9" ht="15.75" customHeight="1">
      <c r="A16" s="17" t="s">
        <v>27</v>
      </c>
      <c r="B16" s="18" t="s">
        <v>28</v>
      </c>
      <c r="C16" s="1">
        <f>'Buford Park'!H22</f>
        <v>0</v>
      </c>
      <c r="D16" s="1">
        <f>'Mt Pisgah'!H22</f>
        <v>0</v>
      </c>
      <c r="E16" s="1">
        <f>'South Hills'!H22</f>
        <v>1</v>
      </c>
      <c r="F16" s="1">
        <f>Wetlands!H22</f>
        <v>0</v>
      </c>
      <c r="G16" s="9">
        <f>'Garden Watch'!H19</f>
        <v>0</v>
      </c>
      <c r="H16" s="9">
        <f t="shared" si="1"/>
        <v>1</v>
      </c>
      <c r="I16" s="9">
        <f t="shared" si="2"/>
        <v>1</v>
      </c>
    </row>
    <row r="17" spans="1:9" ht="15.75" customHeight="1">
      <c r="A17" s="17" t="s">
        <v>29</v>
      </c>
      <c r="B17" s="18" t="s">
        <v>30</v>
      </c>
      <c r="C17" s="1">
        <f>'Buford Park'!H23</f>
        <v>0</v>
      </c>
      <c r="D17" s="1">
        <f>'Mt Pisgah'!H23</f>
        <v>0</v>
      </c>
      <c r="E17" s="1">
        <f>'South Hills'!H23</f>
        <v>0</v>
      </c>
      <c r="F17" s="1">
        <f>Wetlands!H23</f>
        <v>5</v>
      </c>
      <c r="G17" s="9">
        <f>'Garden Watch'!H20</f>
        <v>0</v>
      </c>
      <c r="H17" s="9">
        <f t="shared" si="1"/>
        <v>5</v>
      </c>
      <c r="I17" s="9">
        <f t="shared" si="2"/>
        <v>5</v>
      </c>
    </row>
    <row r="18" spans="1:9" ht="15.75" customHeight="1">
      <c r="A18" s="17" t="s">
        <v>31</v>
      </c>
      <c r="B18" s="18" t="s">
        <v>32</v>
      </c>
      <c r="C18" s="1">
        <f>'Buford Park'!H24</f>
        <v>0</v>
      </c>
      <c r="D18" s="1">
        <f>'Mt Pisgah'!H24</f>
        <v>0</v>
      </c>
      <c r="E18" s="1">
        <f>'South Hills'!H24</f>
        <v>1</v>
      </c>
      <c r="F18" s="1">
        <f>Wetlands!H24</f>
        <v>0</v>
      </c>
      <c r="G18" s="9">
        <f>'Garden Watch'!H21</f>
        <v>0</v>
      </c>
      <c r="H18" s="9">
        <f t="shared" si="1"/>
        <v>1</v>
      </c>
      <c r="I18" s="9">
        <f t="shared" si="2"/>
        <v>1</v>
      </c>
    </row>
    <row r="19" spans="1:9" ht="15.75" customHeight="1">
      <c r="A19" s="17" t="s">
        <v>31</v>
      </c>
      <c r="B19" s="18" t="s">
        <v>33</v>
      </c>
      <c r="C19" s="1">
        <f>'Buford Park'!H25</f>
        <v>20</v>
      </c>
      <c r="D19" s="1">
        <f>'Mt Pisgah'!H25</f>
        <v>16</v>
      </c>
      <c r="E19" s="1">
        <f>'South Hills'!H25</f>
        <v>5</v>
      </c>
      <c r="F19" s="1">
        <f>Wetlands!H25</f>
        <v>7</v>
      </c>
      <c r="G19" s="9">
        <f>'Garden Watch'!H22</f>
        <v>5</v>
      </c>
      <c r="H19" s="9">
        <f t="shared" si="1"/>
        <v>48</v>
      </c>
      <c r="I19" s="9">
        <f t="shared" si="2"/>
        <v>53</v>
      </c>
    </row>
    <row r="20" spans="1:9" ht="15.75" customHeight="1">
      <c r="A20" s="17" t="s">
        <v>34</v>
      </c>
      <c r="B20" s="18" t="s">
        <v>35</v>
      </c>
      <c r="C20" s="1">
        <f>'Buford Park'!H26</f>
        <v>0</v>
      </c>
      <c r="D20" s="1">
        <f>'Mt Pisgah'!H26</f>
        <v>0</v>
      </c>
      <c r="E20" s="1">
        <f>'South Hills'!H26</f>
        <v>0</v>
      </c>
      <c r="F20" s="1">
        <f>Wetlands!H26</f>
        <v>0</v>
      </c>
      <c r="G20" s="9">
        <f>'Garden Watch'!H23</f>
        <v>0</v>
      </c>
      <c r="H20" s="9">
        <f t="shared" si="1"/>
        <v>0</v>
      </c>
      <c r="I20" s="9">
        <f t="shared" si="2"/>
        <v>0</v>
      </c>
    </row>
    <row r="21" spans="1:9" ht="15.75" customHeight="1">
      <c r="A21" s="17" t="s">
        <v>34</v>
      </c>
      <c r="B21" s="18" t="s">
        <v>36</v>
      </c>
      <c r="C21" s="1">
        <f>'Buford Park'!H27</f>
        <v>0</v>
      </c>
      <c r="D21" s="1">
        <f>'Mt Pisgah'!H27</f>
        <v>0</v>
      </c>
      <c r="E21" s="1">
        <f>'South Hills'!H27</f>
        <v>0</v>
      </c>
      <c r="F21" s="1">
        <f>Wetlands!H27</f>
        <v>0</v>
      </c>
      <c r="G21" s="9">
        <f>'Garden Watch'!H24</f>
        <v>0</v>
      </c>
      <c r="H21" s="9">
        <f t="shared" si="1"/>
        <v>0</v>
      </c>
      <c r="I21" s="9">
        <f t="shared" si="2"/>
        <v>0</v>
      </c>
    </row>
    <row r="22" spans="1:9" ht="15.6">
      <c r="A22" s="17" t="s">
        <v>37</v>
      </c>
      <c r="B22" s="18" t="s">
        <v>38</v>
      </c>
      <c r="C22" s="1">
        <f>'Buford Park'!H28</f>
        <v>0</v>
      </c>
      <c r="D22" s="1">
        <f>'Mt Pisgah'!H28</f>
        <v>0</v>
      </c>
      <c r="E22" s="1">
        <f>'South Hills'!H28</f>
        <v>0</v>
      </c>
      <c r="F22" s="1">
        <f>Wetlands!H28</f>
        <v>0</v>
      </c>
      <c r="G22" s="9">
        <f>'Garden Watch'!H25</f>
        <v>0</v>
      </c>
      <c r="H22" s="9">
        <f t="shared" si="1"/>
        <v>0</v>
      </c>
      <c r="I22" s="9">
        <f t="shared" si="2"/>
        <v>0</v>
      </c>
    </row>
    <row r="23" spans="1:9" ht="15.6">
      <c r="A23" s="17" t="s">
        <v>37</v>
      </c>
      <c r="B23" s="18" t="s">
        <v>39</v>
      </c>
      <c r="C23" s="1">
        <f>'Buford Park'!H29</f>
        <v>0</v>
      </c>
      <c r="D23" s="1">
        <f>'Mt Pisgah'!H29</f>
        <v>0</v>
      </c>
      <c r="E23" s="1">
        <f>'South Hills'!H29</f>
        <v>0</v>
      </c>
      <c r="F23" s="1">
        <f>Wetlands!H29</f>
        <v>0</v>
      </c>
      <c r="G23" s="9">
        <f>'Garden Watch'!H26</f>
        <v>0</v>
      </c>
      <c r="H23" s="9">
        <f t="shared" si="1"/>
        <v>0</v>
      </c>
      <c r="I23" s="9">
        <f t="shared" si="2"/>
        <v>0</v>
      </c>
    </row>
    <row r="24" spans="1:9" ht="15.6">
      <c r="A24" s="17" t="s">
        <v>40</v>
      </c>
      <c r="B24" s="18" t="s">
        <v>41</v>
      </c>
      <c r="C24" s="1">
        <f>'Buford Park'!H30</f>
        <v>1</v>
      </c>
      <c r="D24" s="1">
        <f>'Mt Pisgah'!H30</f>
        <v>0</v>
      </c>
      <c r="E24" s="1">
        <f>'South Hills'!H30</f>
        <v>0</v>
      </c>
      <c r="F24" s="1">
        <f>Wetlands!H30</f>
        <v>1</v>
      </c>
      <c r="G24" s="9">
        <f>'Garden Watch'!H27</f>
        <v>0</v>
      </c>
      <c r="H24" s="9">
        <f t="shared" si="1"/>
        <v>2</v>
      </c>
      <c r="I24" s="9">
        <f t="shared" si="2"/>
        <v>2</v>
      </c>
    </row>
    <row r="25" spans="1:9" ht="15.6">
      <c r="A25" s="17" t="s">
        <v>40</v>
      </c>
      <c r="B25" s="18" t="s">
        <v>42</v>
      </c>
      <c r="C25" s="1">
        <f>'Buford Park'!H31</f>
        <v>1</v>
      </c>
      <c r="D25" s="1">
        <f>'Mt Pisgah'!H31</f>
        <v>0</v>
      </c>
      <c r="E25" s="1">
        <f>'South Hills'!H31</f>
        <v>0</v>
      </c>
      <c r="F25" s="1">
        <f>Wetlands!H31</f>
        <v>0</v>
      </c>
      <c r="G25" s="9">
        <f>'Garden Watch'!H28</f>
        <v>0</v>
      </c>
      <c r="H25" s="9">
        <f t="shared" si="1"/>
        <v>1</v>
      </c>
      <c r="I25" s="9">
        <f t="shared" si="2"/>
        <v>1</v>
      </c>
    </row>
    <row r="26" spans="1:9" ht="15.6">
      <c r="A26" s="17" t="s">
        <v>40</v>
      </c>
      <c r="B26" s="18" t="s">
        <v>43</v>
      </c>
      <c r="C26" s="1">
        <f>'Buford Park'!H32</f>
        <v>0</v>
      </c>
      <c r="D26" s="1">
        <f>'Mt Pisgah'!H32</f>
        <v>0</v>
      </c>
      <c r="E26" s="1">
        <f>'South Hills'!H32</f>
        <v>0</v>
      </c>
      <c r="F26" s="1">
        <f>Wetlands!H32</f>
        <v>0</v>
      </c>
      <c r="G26" s="9">
        <f>'Garden Watch'!H29</f>
        <v>0</v>
      </c>
      <c r="H26" s="9">
        <f t="shared" si="1"/>
        <v>0</v>
      </c>
      <c r="I26" s="9">
        <f t="shared" si="2"/>
        <v>0</v>
      </c>
    </row>
    <row r="27" spans="1:9" ht="15.6">
      <c r="A27" s="17" t="s">
        <v>40</v>
      </c>
      <c r="B27" s="18" t="s">
        <v>44</v>
      </c>
      <c r="C27" s="1">
        <f>'Buford Park'!H33</f>
        <v>0</v>
      </c>
      <c r="D27" s="1">
        <f>'Mt Pisgah'!H33</f>
        <v>0</v>
      </c>
      <c r="E27" s="1">
        <f>'South Hills'!H33</f>
        <v>0</v>
      </c>
      <c r="F27" s="1">
        <f>Wetlands!H33</f>
        <v>0</v>
      </c>
      <c r="G27" s="9">
        <f>'Garden Watch'!H30</f>
        <v>0</v>
      </c>
      <c r="H27" s="9">
        <f t="shared" si="1"/>
        <v>0</v>
      </c>
      <c r="I27" s="9">
        <f t="shared" si="2"/>
        <v>0</v>
      </c>
    </row>
    <row r="28" spans="1:9" ht="15.6">
      <c r="A28" s="17" t="s">
        <v>45</v>
      </c>
      <c r="B28" s="18" t="s">
        <v>46</v>
      </c>
      <c r="C28" s="1">
        <f>'Buford Park'!H34</f>
        <v>0</v>
      </c>
      <c r="D28" s="1">
        <f>'Mt Pisgah'!H34</f>
        <v>0</v>
      </c>
      <c r="E28" s="1">
        <f>'South Hills'!H34</f>
        <v>0</v>
      </c>
      <c r="F28" s="1">
        <f>Wetlands!H34</f>
        <v>0</v>
      </c>
      <c r="G28" s="9">
        <f>'Garden Watch'!H31</f>
        <v>0</v>
      </c>
      <c r="H28" s="9">
        <f t="shared" si="1"/>
        <v>0</v>
      </c>
      <c r="I28" s="9">
        <f t="shared" si="2"/>
        <v>0</v>
      </c>
    </row>
    <row r="29" spans="1:9" ht="15.6">
      <c r="A29" s="17" t="s">
        <v>45</v>
      </c>
      <c r="B29" s="18" t="s">
        <v>47</v>
      </c>
      <c r="C29" s="1">
        <f>'Buford Park'!H35</f>
        <v>0</v>
      </c>
      <c r="D29" s="1">
        <f>'Mt Pisgah'!H35</f>
        <v>2</v>
      </c>
      <c r="E29" s="1">
        <f>'South Hills'!H35</f>
        <v>0</v>
      </c>
      <c r="F29" s="1">
        <f>Wetlands!H35</f>
        <v>0</v>
      </c>
      <c r="G29" s="9">
        <f>'Garden Watch'!H32</f>
        <v>0</v>
      </c>
      <c r="H29" s="9">
        <f t="shared" si="1"/>
        <v>2</v>
      </c>
      <c r="I29" s="9">
        <f t="shared" si="2"/>
        <v>2</v>
      </c>
    </row>
    <row r="30" spans="1:9" ht="15.6">
      <c r="A30" s="17" t="s">
        <v>45</v>
      </c>
      <c r="B30" s="18" t="s">
        <v>48</v>
      </c>
      <c r="C30" s="1">
        <f>'Buford Park'!H36</f>
        <v>0</v>
      </c>
      <c r="D30" s="1">
        <f>'Mt Pisgah'!H36</f>
        <v>0</v>
      </c>
      <c r="E30" s="1">
        <f>'South Hills'!H36</f>
        <v>0</v>
      </c>
      <c r="F30" s="1">
        <f>Wetlands!H36</f>
        <v>0</v>
      </c>
      <c r="G30" s="9">
        <f>'Garden Watch'!H33</f>
        <v>0</v>
      </c>
      <c r="H30" s="9">
        <f t="shared" si="1"/>
        <v>0</v>
      </c>
      <c r="I30" s="9">
        <f t="shared" si="2"/>
        <v>0</v>
      </c>
    </row>
    <row r="31" spans="1:9" ht="15.6">
      <c r="A31" s="17" t="s">
        <v>49</v>
      </c>
      <c r="B31" s="18" t="s">
        <v>49</v>
      </c>
      <c r="C31" s="1">
        <f>'Buford Park'!H37</f>
        <v>0</v>
      </c>
      <c r="D31" s="1">
        <f>'Mt Pisgah'!H37</f>
        <v>0</v>
      </c>
      <c r="E31" s="1">
        <f>'South Hills'!H37</f>
        <v>0</v>
      </c>
      <c r="F31" s="1">
        <f>Wetlands!H37</f>
        <v>0</v>
      </c>
      <c r="G31" s="9">
        <f>'Garden Watch'!H34</f>
        <v>0</v>
      </c>
      <c r="H31" s="9">
        <f t="shared" si="1"/>
        <v>0</v>
      </c>
      <c r="I31" s="9">
        <f t="shared" si="2"/>
        <v>0</v>
      </c>
    </row>
    <row r="32" spans="1:9" ht="15.6">
      <c r="A32" s="17" t="s">
        <v>50</v>
      </c>
      <c r="B32" s="18" t="s">
        <v>51</v>
      </c>
      <c r="C32" s="1">
        <f>'Buford Park'!H38</f>
        <v>0</v>
      </c>
      <c r="D32" s="1">
        <f>'Mt Pisgah'!H38</f>
        <v>1</v>
      </c>
      <c r="E32" s="1">
        <f>'South Hills'!H38</f>
        <v>1</v>
      </c>
      <c r="F32" s="1">
        <f>Wetlands!H38</f>
        <v>0</v>
      </c>
      <c r="G32" s="9">
        <f>'Garden Watch'!H35</f>
        <v>0</v>
      </c>
      <c r="H32" s="9">
        <f t="shared" si="1"/>
        <v>2</v>
      </c>
      <c r="I32" s="9">
        <f t="shared" si="2"/>
        <v>2</v>
      </c>
    </row>
    <row r="33" spans="1:9" ht="15.6">
      <c r="A33" s="17" t="s">
        <v>52</v>
      </c>
      <c r="B33" s="18" t="s">
        <v>22</v>
      </c>
      <c r="C33" s="1">
        <f>'Buford Park'!H39</f>
        <v>0</v>
      </c>
      <c r="D33" s="1">
        <f>'Mt Pisgah'!H39</f>
        <v>1</v>
      </c>
      <c r="E33" s="1">
        <f>'South Hills'!H39</f>
        <v>3</v>
      </c>
      <c r="F33" s="1">
        <f>Wetlands!H39</f>
        <v>0</v>
      </c>
      <c r="G33" s="9">
        <f>'Garden Watch'!H36</f>
        <v>0</v>
      </c>
      <c r="H33" s="9">
        <f t="shared" si="1"/>
        <v>4</v>
      </c>
      <c r="I33" s="9">
        <f t="shared" si="2"/>
        <v>4</v>
      </c>
    </row>
    <row r="34" spans="1:9" ht="15.6">
      <c r="A34" s="17" t="s">
        <v>53</v>
      </c>
      <c r="B34" s="18" t="s">
        <v>54</v>
      </c>
      <c r="C34" s="1">
        <f>'Buford Park'!H40</f>
        <v>2</v>
      </c>
      <c r="D34" s="1">
        <f>'Mt Pisgah'!H40</f>
        <v>4</v>
      </c>
      <c r="E34" s="1">
        <f>'South Hills'!H40</f>
        <v>0</v>
      </c>
      <c r="F34" s="1">
        <f>Wetlands!H40</f>
        <v>0</v>
      </c>
      <c r="G34" s="9">
        <f>'Garden Watch'!H37</f>
        <v>0</v>
      </c>
      <c r="H34" s="9">
        <f t="shared" si="1"/>
        <v>6</v>
      </c>
      <c r="I34" s="9">
        <f t="shared" si="2"/>
        <v>6</v>
      </c>
    </row>
    <row r="35" spans="1:9" ht="15.6">
      <c r="A35" s="17" t="s">
        <v>55</v>
      </c>
      <c r="B35" s="18" t="s">
        <v>56</v>
      </c>
      <c r="C35" s="1">
        <f>'Buford Park'!H41</f>
        <v>0</v>
      </c>
      <c r="D35" s="1">
        <f>'Mt Pisgah'!H41</f>
        <v>0</v>
      </c>
      <c r="E35" s="1">
        <f>'South Hills'!H41</f>
        <v>0</v>
      </c>
      <c r="F35" s="1">
        <f>Wetlands!H41</f>
        <v>0</v>
      </c>
      <c r="G35" s="9">
        <f>'Garden Watch'!H38</f>
        <v>0</v>
      </c>
      <c r="H35" s="9">
        <f t="shared" si="1"/>
        <v>0</v>
      </c>
      <c r="I35" s="9">
        <f t="shared" si="2"/>
        <v>0</v>
      </c>
    </row>
    <row r="36" spans="1:9" ht="15.6">
      <c r="A36" s="17" t="s">
        <v>55</v>
      </c>
      <c r="B36" s="18" t="s">
        <v>57</v>
      </c>
      <c r="C36" s="1">
        <f>'Buford Park'!H42</f>
        <v>1</v>
      </c>
      <c r="D36" s="1">
        <f>'Mt Pisgah'!H42</f>
        <v>0</v>
      </c>
      <c r="E36" s="1">
        <f>'South Hills'!H42</f>
        <v>0</v>
      </c>
      <c r="F36" s="1">
        <f>Wetlands!H42</f>
        <v>3</v>
      </c>
      <c r="G36" s="9">
        <f>'Garden Watch'!H39</f>
        <v>0</v>
      </c>
      <c r="H36" s="9">
        <f t="shared" si="1"/>
        <v>4</v>
      </c>
      <c r="I36" s="9">
        <f t="shared" si="2"/>
        <v>4</v>
      </c>
    </row>
    <row r="37" spans="1:9" ht="15.6">
      <c r="A37" s="17" t="s">
        <v>55</v>
      </c>
      <c r="B37" s="18" t="s">
        <v>58</v>
      </c>
      <c r="C37" s="1">
        <f>'Buford Park'!H43</f>
        <v>0</v>
      </c>
      <c r="D37" s="1">
        <f>'Mt Pisgah'!H43</f>
        <v>0</v>
      </c>
      <c r="E37" s="1">
        <f>'South Hills'!H43</f>
        <v>0</v>
      </c>
      <c r="F37" s="1">
        <f>Wetlands!H43</f>
        <v>1</v>
      </c>
      <c r="G37" s="9">
        <f>'Garden Watch'!H40</f>
        <v>0</v>
      </c>
      <c r="H37" s="9">
        <f t="shared" si="1"/>
        <v>1</v>
      </c>
      <c r="I37" s="9">
        <f t="shared" si="2"/>
        <v>1</v>
      </c>
    </row>
    <row r="38" spans="1:9" ht="15.6">
      <c r="A38" s="17" t="s">
        <v>55</v>
      </c>
      <c r="B38" s="18" t="s">
        <v>59</v>
      </c>
      <c r="C38" s="1">
        <f>'Buford Park'!H44</f>
        <v>0</v>
      </c>
      <c r="D38" s="1">
        <f>'Mt Pisgah'!H44</f>
        <v>0</v>
      </c>
      <c r="E38" s="1">
        <f>'South Hills'!H44</f>
        <v>0</v>
      </c>
      <c r="F38" s="1">
        <f>Wetlands!H44</f>
        <v>0</v>
      </c>
      <c r="G38" s="9">
        <f>'Garden Watch'!H41</f>
        <v>0</v>
      </c>
      <c r="H38" s="9">
        <f t="shared" si="1"/>
        <v>0</v>
      </c>
      <c r="I38" s="9">
        <f t="shared" si="2"/>
        <v>0</v>
      </c>
    </row>
    <row r="39" spans="1:9" ht="15.6">
      <c r="A39" s="17" t="s">
        <v>55</v>
      </c>
      <c r="B39" s="18" t="s">
        <v>60</v>
      </c>
      <c r="C39" s="1">
        <f>'Buford Park'!H45</f>
        <v>0</v>
      </c>
      <c r="D39" s="1">
        <f>'Mt Pisgah'!H45</f>
        <v>0</v>
      </c>
      <c r="E39" s="1">
        <f>'South Hills'!H45</f>
        <v>0</v>
      </c>
      <c r="F39" s="1">
        <f>Wetlands!H45</f>
        <v>0</v>
      </c>
      <c r="G39" s="9">
        <f>'Garden Watch'!H42</f>
        <v>0</v>
      </c>
      <c r="H39" s="9">
        <f t="shared" si="1"/>
        <v>0</v>
      </c>
      <c r="I39" s="9">
        <f t="shared" si="2"/>
        <v>0</v>
      </c>
    </row>
    <row r="40" spans="1:9" ht="15.6">
      <c r="A40" s="17" t="s">
        <v>55</v>
      </c>
      <c r="B40" s="18" t="s">
        <v>61</v>
      </c>
      <c r="C40" s="1">
        <f>'Buford Park'!H46</f>
        <v>0</v>
      </c>
      <c r="D40" s="1">
        <f>'Mt Pisgah'!H46</f>
        <v>0</v>
      </c>
      <c r="E40" s="1">
        <f>'South Hills'!H46</f>
        <v>0</v>
      </c>
      <c r="F40" s="1">
        <f>Wetlands!H46</f>
        <v>0</v>
      </c>
      <c r="G40" s="9">
        <f>'Garden Watch'!H43</f>
        <v>0</v>
      </c>
      <c r="H40" s="9">
        <f t="shared" si="1"/>
        <v>0</v>
      </c>
      <c r="I40" s="9">
        <f t="shared" si="2"/>
        <v>0</v>
      </c>
    </row>
    <row r="41" spans="1:9" ht="15.6">
      <c r="A41" s="17" t="s">
        <v>55</v>
      </c>
      <c r="B41" s="18" t="s">
        <v>62</v>
      </c>
      <c r="C41" s="1">
        <f>'Buford Park'!H47</f>
        <v>0</v>
      </c>
      <c r="D41" s="1">
        <f>'Mt Pisgah'!H47</f>
        <v>0</v>
      </c>
      <c r="E41" s="1">
        <f>'South Hills'!H47</f>
        <v>0</v>
      </c>
      <c r="F41" s="1">
        <f>Wetlands!H47</f>
        <v>0</v>
      </c>
      <c r="G41" s="9">
        <f>'Garden Watch'!H44</f>
        <v>0</v>
      </c>
      <c r="H41" s="9">
        <f t="shared" si="1"/>
        <v>0</v>
      </c>
      <c r="I41" s="9">
        <f t="shared" si="2"/>
        <v>0</v>
      </c>
    </row>
    <row r="42" spans="1:9" ht="15.6">
      <c r="A42" s="17" t="s">
        <v>55</v>
      </c>
      <c r="B42" s="18" t="s">
        <v>63</v>
      </c>
      <c r="C42" s="1">
        <f>'Buford Park'!H48</f>
        <v>1</v>
      </c>
      <c r="D42" s="1">
        <f>'Mt Pisgah'!H48</f>
        <v>0</v>
      </c>
      <c r="E42" s="1">
        <f>'South Hills'!H48</f>
        <v>0</v>
      </c>
      <c r="F42" s="1">
        <f>Wetlands!H48</f>
        <v>0</v>
      </c>
      <c r="G42" s="9">
        <f>'Garden Watch'!H45</f>
        <v>0</v>
      </c>
      <c r="H42" s="9">
        <f t="shared" si="1"/>
        <v>1</v>
      </c>
      <c r="I42" s="9">
        <f t="shared" si="2"/>
        <v>1</v>
      </c>
    </row>
    <row r="43" spans="1:9" ht="15.6">
      <c r="A43" s="17" t="s">
        <v>64</v>
      </c>
      <c r="B43" s="18" t="s">
        <v>65</v>
      </c>
      <c r="C43" s="1">
        <f>'Buford Park'!H49</f>
        <v>1</v>
      </c>
      <c r="D43" s="1">
        <f>'Mt Pisgah'!H49</f>
        <v>6</v>
      </c>
      <c r="E43" s="1">
        <f>'South Hills'!H49</f>
        <v>1</v>
      </c>
      <c r="F43" s="1">
        <f>Wetlands!H49</f>
        <v>3</v>
      </c>
      <c r="G43" s="9">
        <f>'Garden Watch'!H46</f>
        <v>0</v>
      </c>
      <c r="H43" s="9">
        <f t="shared" si="1"/>
        <v>11</v>
      </c>
      <c r="I43" s="9">
        <f t="shared" si="2"/>
        <v>11</v>
      </c>
    </row>
    <row r="44" spans="1:9" ht="15.6">
      <c r="A44" s="17" t="s">
        <v>66</v>
      </c>
      <c r="B44" s="18" t="s">
        <v>67</v>
      </c>
      <c r="C44" s="1">
        <f>'Buford Park'!H50</f>
        <v>0</v>
      </c>
      <c r="D44" s="1">
        <f>'Mt Pisgah'!H50</f>
        <v>0</v>
      </c>
      <c r="E44" s="1">
        <f>'South Hills'!H50</f>
        <v>5</v>
      </c>
      <c r="F44" s="1">
        <f>Wetlands!H50</f>
        <v>0</v>
      </c>
      <c r="G44" s="9">
        <f>'Garden Watch'!H47</f>
        <v>0</v>
      </c>
      <c r="H44" s="9">
        <f t="shared" si="1"/>
        <v>5</v>
      </c>
      <c r="I44" s="9">
        <f t="shared" si="2"/>
        <v>5</v>
      </c>
    </row>
    <row r="45" spans="1:9" ht="15.6">
      <c r="A45" s="17" t="s">
        <v>66</v>
      </c>
      <c r="B45" s="18" t="s">
        <v>68</v>
      </c>
      <c r="C45" s="1">
        <f>'Buford Park'!H51</f>
        <v>0</v>
      </c>
      <c r="D45" s="1">
        <f>'Mt Pisgah'!H51</f>
        <v>0</v>
      </c>
      <c r="E45" s="1">
        <f>'South Hills'!H51</f>
        <v>3</v>
      </c>
      <c r="F45" s="1">
        <f>Wetlands!H51</f>
        <v>0</v>
      </c>
      <c r="G45" s="9">
        <f>'Garden Watch'!H48</f>
        <v>0</v>
      </c>
      <c r="H45" s="9">
        <f t="shared" si="1"/>
        <v>3</v>
      </c>
      <c r="I45" s="9">
        <f t="shared" si="2"/>
        <v>3</v>
      </c>
    </row>
    <row r="46" spans="1:9" ht="15.6">
      <c r="A46" s="17" t="s">
        <v>66</v>
      </c>
      <c r="B46" s="18" t="s">
        <v>69</v>
      </c>
      <c r="C46" s="1">
        <f>'Buford Park'!H52</f>
        <v>0</v>
      </c>
      <c r="D46" s="1">
        <f>'Mt Pisgah'!H52</f>
        <v>1</v>
      </c>
      <c r="E46" s="1">
        <f>'South Hills'!H52</f>
        <v>4</v>
      </c>
      <c r="F46" s="1">
        <f>Wetlands!H52</f>
        <v>0</v>
      </c>
      <c r="G46" s="9">
        <f>'Garden Watch'!H49</f>
        <v>3</v>
      </c>
      <c r="H46" s="9">
        <f t="shared" si="1"/>
        <v>5</v>
      </c>
      <c r="I46" s="9">
        <f t="shared" si="2"/>
        <v>8</v>
      </c>
    </row>
    <row r="47" spans="1:9" ht="15.6">
      <c r="A47" s="17" t="s">
        <v>70</v>
      </c>
      <c r="B47" s="18" t="s">
        <v>54</v>
      </c>
      <c r="C47" s="1">
        <f>'Buford Park'!H53</f>
        <v>0</v>
      </c>
      <c r="D47" s="1">
        <f>'Mt Pisgah'!H53</f>
        <v>0</v>
      </c>
      <c r="E47" s="1">
        <f>'South Hills'!H53</f>
        <v>0</v>
      </c>
      <c r="F47" s="1">
        <f>Wetlands!H53</f>
        <v>0</v>
      </c>
      <c r="G47" s="9">
        <f>'Garden Watch'!H50</f>
        <v>0</v>
      </c>
      <c r="H47" s="9">
        <f t="shared" si="1"/>
        <v>0</v>
      </c>
      <c r="I47" s="9">
        <f t="shared" si="2"/>
        <v>0</v>
      </c>
    </row>
    <row r="48" spans="1:9" ht="15.6">
      <c r="A48" s="17" t="s">
        <v>71</v>
      </c>
      <c r="B48" s="18" t="s">
        <v>72</v>
      </c>
      <c r="C48" s="1">
        <f>'Buford Park'!H54</f>
        <v>0</v>
      </c>
      <c r="D48" s="1">
        <f>'Mt Pisgah'!H54</f>
        <v>1</v>
      </c>
      <c r="E48" s="1">
        <f>'South Hills'!H54</f>
        <v>0</v>
      </c>
      <c r="F48" s="1">
        <f>Wetlands!H54</f>
        <v>0</v>
      </c>
      <c r="G48" s="9">
        <f>'Garden Watch'!H51</f>
        <v>9</v>
      </c>
      <c r="H48" s="9">
        <f t="shared" si="1"/>
        <v>1</v>
      </c>
      <c r="I48" s="9">
        <f t="shared" si="2"/>
        <v>10</v>
      </c>
    </row>
    <row r="49" spans="1:9" ht="15.6">
      <c r="A49" s="17" t="s">
        <v>71</v>
      </c>
      <c r="B49" s="18" t="s">
        <v>73</v>
      </c>
      <c r="C49" s="1">
        <f>'Buford Park'!H55</f>
        <v>0</v>
      </c>
      <c r="D49" s="1">
        <f>'Mt Pisgah'!H55</f>
        <v>0</v>
      </c>
      <c r="E49" s="1">
        <f>'South Hills'!H55</f>
        <v>0</v>
      </c>
      <c r="F49" s="1">
        <f>Wetlands!H55</f>
        <v>0</v>
      </c>
      <c r="G49" s="9">
        <f>'Garden Watch'!H52</f>
        <v>0</v>
      </c>
      <c r="H49" s="9">
        <f t="shared" si="1"/>
        <v>0</v>
      </c>
      <c r="I49" s="9">
        <f t="shared" si="2"/>
        <v>0</v>
      </c>
    </row>
    <row r="50" spans="1:9" ht="15.6">
      <c r="A50" s="17" t="s">
        <v>71</v>
      </c>
      <c r="B50" s="18" t="s">
        <v>74</v>
      </c>
      <c r="C50" s="1">
        <f>'Buford Park'!H56</f>
        <v>0</v>
      </c>
      <c r="D50" s="1">
        <f>'Mt Pisgah'!H56</f>
        <v>0</v>
      </c>
      <c r="E50" s="1">
        <f>'South Hills'!H56</f>
        <v>0</v>
      </c>
      <c r="F50" s="1">
        <f>Wetlands!H56</f>
        <v>0</v>
      </c>
      <c r="G50" s="9">
        <f>'Garden Watch'!H53</f>
        <v>0</v>
      </c>
      <c r="H50" s="9">
        <f t="shared" si="1"/>
        <v>0</v>
      </c>
      <c r="I50" s="9">
        <f t="shared" si="2"/>
        <v>0</v>
      </c>
    </row>
    <row r="51" spans="1:9" ht="15.6">
      <c r="A51" s="17" t="s">
        <v>71</v>
      </c>
      <c r="B51" s="18" t="s">
        <v>75</v>
      </c>
      <c r="C51" s="1">
        <f>'Buford Park'!H57</f>
        <v>0</v>
      </c>
      <c r="D51" s="1">
        <f>'Mt Pisgah'!H57</f>
        <v>0</v>
      </c>
      <c r="E51" s="1">
        <f>'South Hills'!H57</f>
        <v>0</v>
      </c>
      <c r="F51" s="1">
        <f>Wetlands!H57</f>
        <v>0</v>
      </c>
      <c r="G51" s="9">
        <f>'Garden Watch'!H54</f>
        <v>0</v>
      </c>
      <c r="H51" s="9">
        <f t="shared" si="1"/>
        <v>0</v>
      </c>
      <c r="I51" s="9">
        <f t="shared" si="2"/>
        <v>0</v>
      </c>
    </row>
    <row r="52" spans="1:9" ht="15.6">
      <c r="A52" s="17" t="s">
        <v>76</v>
      </c>
      <c r="B52" s="18" t="s">
        <v>22</v>
      </c>
      <c r="C52" s="1">
        <f>'Buford Park'!H58</f>
        <v>8</v>
      </c>
      <c r="D52" s="1">
        <f>'Mt Pisgah'!H58</f>
        <v>36</v>
      </c>
      <c r="E52" s="1">
        <f>'South Hills'!H58</f>
        <v>35</v>
      </c>
      <c r="F52" s="1">
        <f>Wetlands!H58</f>
        <v>14</v>
      </c>
      <c r="G52" s="9">
        <f>'Garden Watch'!H55</f>
        <v>0</v>
      </c>
      <c r="H52" s="9">
        <f t="shared" si="1"/>
        <v>93</v>
      </c>
      <c r="I52" s="9">
        <f t="shared" si="2"/>
        <v>93</v>
      </c>
    </row>
    <row r="53" spans="1:9" ht="14.4">
      <c r="A53" s="9" t="s">
        <v>16</v>
      </c>
      <c r="B53" s="9" t="s">
        <v>77</v>
      </c>
      <c r="C53" s="1">
        <f>'Buford Park'!H59</f>
        <v>0</v>
      </c>
      <c r="D53" s="1">
        <f>'Mt Pisgah'!H59</f>
        <v>1</v>
      </c>
      <c r="H53" s="9">
        <f t="shared" si="1"/>
        <v>1</v>
      </c>
      <c r="I53" s="9">
        <f t="shared" si="2"/>
        <v>1</v>
      </c>
    </row>
    <row r="54" spans="1:9" ht="13.2">
      <c r="A54" s="19"/>
    </row>
    <row r="55" spans="1:9" ht="13.2">
      <c r="A55" s="19" t="s">
        <v>78</v>
      </c>
      <c r="C55" s="9">
        <f>SUM(C7:C52)</f>
        <v>45</v>
      </c>
      <c r="D55" s="9">
        <f t="shared" ref="D55:I55" si="3">SUM(D7:D53)</f>
        <v>73</v>
      </c>
      <c r="E55" s="9">
        <f t="shared" si="3"/>
        <v>85</v>
      </c>
      <c r="F55" s="9">
        <f t="shared" si="3"/>
        <v>165</v>
      </c>
      <c r="G55" s="9">
        <f t="shared" si="3"/>
        <v>18</v>
      </c>
      <c r="H55" s="9">
        <f t="shared" si="3"/>
        <v>368</v>
      </c>
      <c r="I55" s="9">
        <f t="shared" si="3"/>
        <v>386</v>
      </c>
    </row>
    <row r="56" spans="1:9" ht="13.2">
      <c r="A56" s="19" t="s">
        <v>79</v>
      </c>
      <c r="C56" s="9">
        <f t="shared" ref="C56:I56" si="4">COUNTIF(C7:C52,"&gt;0")</f>
        <v>10</v>
      </c>
      <c r="D56" s="20">
        <f t="shared" si="4"/>
        <v>11</v>
      </c>
      <c r="E56" s="20">
        <f t="shared" si="4"/>
        <v>13</v>
      </c>
      <c r="F56" s="20">
        <f t="shared" si="4"/>
        <v>9</v>
      </c>
      <c r="G56" s="20">
        <f t="shared" si="4"/>
        <v>4</v>
      </c>
      <c r="H56" s="20">
        <f t="shared" si="4"/>
        <v>23</v>
      </c>
      <c r="I56" s="9">
        <f t="shared" si="4"/>
        <v>23</v>
      </c>
    </row>
  </sheetData>
  <printOptions horizontalCentered="1" gridLines="1"/>
  <pageMargins left="0.5" right="0.5" top="0.75" bottom="0.5" header="0" footer="0"/>
  <pageSetup fitToHeight="0" pageOrder="overThenDown" orientation="landscape" cellComments="atEnd"/>
  <headerFooter>
    <oddHeader>&amp;CEugene Butterfly Count 2024</oddHeader>
    <oddFooter>&amp;L&amp;CLane County Butterfly Club&amp;R&amp;P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O63"/>
  <sheetViews>
    <sheetView workbookViewId="0">
      <pane ySplit="2" topLeftCell="A3" activePane="bottomLeft" state="frozen"/>
      <selection pane="bottomLeft"/>
    </sheetView>
  </sheetViews>
  <sheetFormatPr defaultColWidth="12.6640625" defaultRowHeight="15.75" customHeight="1"/>
  <cols>
    <col min="1" max="1" width="16.109375" customWidth="1"/>
    <col min="2" max="2" width="17.88671875" customWidth="1"/>
    <col min="3" max="12" width="5.77734375" customWidth="1"/>
    <col min="13" max="13" width="7.44140625" customWidth="1"/>
    <col min="14" max="14" width="5.77734375" customWidth="1"/>
    <col min="15" max="15" width="25.5546875" bestFit="1" customWidth="1"/>
  </cols>
  <sheetData>
    <row r="1" spans="1:15" ht="15.75" customHeight="1">
      <c r="A1" s="21"/>
      <c r="B1" s="1"/>
      <c r="C1" s="22">
        <v>45479</v>
      </c>
      <c r="D1" s="22">
        <v>45478</v>
      </c>
      <c r="E1" s="22">
        <v>45475</v>
      </c>
      <c r="F1" s="22">
        <v>45477</v>
      </c>
      <c r="G1" s="22">
        <v>45477</v>
      </c>
      <c r="H1" s="22">
        <v>45479</v>
      </c>
      <c r="I1" s="22">
        <v>45476</v>
      </c>
      <c r="J1" s="22">
        <v>45475</v>
      </c>
      <c r="K1" s="22">
        <v>45476</v>
      </c>
      <c r="L1" s="22">
        <v>45481</v>
      </c>
      <c r="N1" s="22">
        <v>45479</v>
      </c>
    </row>
    <row r="2" spans="1:15" ht="15.75" customHeight="1">
      <c r="A2" s="15" t="s">
        <v>11</v>
      </c>
      <c r="B2" s="16" t="s">
        <v>12</v>
      </c>
      <c r="C2" s="23">
        <v>2014</v>
      </c>
      <c r="D2" s="23">
        <v>2015</v>
      </c>
      <c r="E2" s="23">
        <v>2016</v>
      </c>
      <c r="F2" s="23">
        <v>2017</v>
      </c>
      <c r="G2" s="23">
        <v>2018</v>
      </c>
      <c r="H2" s="23">
        <v>2019</v>
      </c>
      <c r="I2" s="23">
        <v>2020</v>
      </c>
      <c r="J2" s="23">
        <v>2021</v>
      </c>
      <c r="K2" s="23">
        <v>2022</v>
      </c>
      <c r="L2" s="23">
        <v>2023</v>
      </c>
      <c r="M2" s="24" t="s">
        <v>80</v>
      </c>
      <c r="N2" s="25">
        <v>2024</v>
      </c>
      <c r="O2" s="26" t="s">
        <v>81</v>
      </c>
    </row>
    <row r="3" spans="1:15" ht="15.75" customHeight="1">
      <c r="A3" s="17" t="s">
        <v>13</v>
      </c>
      <c r="B3" s="18" t="s">
        <v>14</v>
      </c>
      <c r="C3" s="27">
        <v>23</v>
      </c>
      <c r="D3" s="27">
        <v>12</v>
      </c>
      <c r="E3" s="27">
        <v>13</v>
      </c>
      <c r="F3" s="27">
        <v>14</v>
      </c>
      <c r="G3" s="27">
        <v>20</v>
      </c>
      <c r="H3" s="27">
        <v>6</v>
      </c>
      <c r="I3" s="27">
        <v>11</v>
      </c>
      <c r="J3" s="27">
        <v>16</v>
      </c>
      <c r="K3" s="27">
        <v>4</v>
      </c>
      <c r="L3" s="27">
        <v>8</v>
      </c>
      <c r="M3" s="28">
        <f t="shared" ref="M3:M58" si="0">AVERAGE(C3:L3)</f>
        <v>12.7</v>
      </c>
      <c r="N3" s="29">
        <f>'Summary 2024'!H7</f>
        <v>11</v>
      </c>
    </row>
    <row r="4" spans="1:15" ht="15.75" customHeight="1">
      <c r="A4" s="17" t="s">
        <v>13</v>
      </c>
      <c r="B4" s="18" t="s">
        <v>15</v>
      </c>
      <c r="C4" s="27">
        <v>1</v>
      </c>
      <c r="D4" s="27">
        <v>2</v>
      </c>
      <c r="E4" s="27">
        <v>4</v>
      </c>
      <c r="F4" s="27">
        <v>4</v>
      </c>
      <c r="G4" s="30">
        <v>0</v>
      </c>
      <c r="H4" s="30">
        <v>0</v>
      </c>
      <c r="I4" s="27">
        <v>9</v>
      </c>
      <c r="J4" s="27">
        <v>2</v>
      </c>
      <c r="K4" s="27">
        <v>1</v>
      </c>
      <c r="L4" s="27">
        <v>1</v>
      </c>
      <c r="M4" s="28">
        <f t="shared" si="0"/>
        <v>2.4</v>
      </c>
      <c r="N4" s="29">
        <f>'Summary 2024'!H8</f>
        <v>1</v>
      </c>
    </row>
    <row r="5" spans="1:15" ht="15.75" customHeight="1">
      <c r="A5" s="17" t="s">
        <v>16</v>
      </c>
      <c r="B5" s="18" t="s">
        <v>17</v>
      </c>
      <c r="C5" s="1">
        <v>0</v>
      </c>
      <c r="D5" s="1">
        <v>1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28">
        <f t="shared" si="0"/>
        <v>0.1</v>
      </c>
      <c r="N5" s="29">
        <f>'Summary 2024'!H9</f>
        <v>0</v>
      </c>
    </row>
    <row r="6" spans="1:15" ht="15.75" customHeight="1">
      <c r="A6" s="17" t="s">
        <v>16</v>
      </c>
      <c r="B6" s="18" t="s">
        <v>18</v>
      </c>
      <c r="C6" s="27">
        <v>36</v>
      </c>
      <c r="D6" s="27">
        <v>58</v>
      </c>
      <c r="E6" s="27">
        <v>80</v>
      </c>
      <c r="F6" s="27">
        <v>8</v>
      </c>
      <c r="G6" s="27">
        <v>56</v>
      </c>
      <c r="H6" s="27">
        <v>129</v>
      </c>
      <c r="I6" s="27">
        <v>28</v>
      </c>
      <c r="J6" s="27">
        <v>68</v>
      </c>
      <c r="K6" s="27">
        <v>1</v>
      </c>
      <c r="L6" s="27">
        <v>44</v>
      </c>
      <c r="M6" s="28">
        <f t="shared" si="0"/>
        <v>50.8</v>
      </c>
      <c r="N6" s="31">
        <f>'Summary 2024'!H10</f>
        <v>158</v>
      </c>
      <c r="O6" s="9" t="s">
        <v>82</v>
      </c>
    </row>
    <row r="7" spans="1:15" ht="15.75" customHeight="1">
      <c r="A7" s="17" t="s">
        <v>16</v>
      </c>
      <c r="B7" s="18" t="s">
        <v>19</v>
      </c>
      <c r="C7" s="27">
        <v>7</v>
      </c>
      <c r="D7" s="27">
        <v>1</v>
      </c>
      <c r="E7" s="30">
        <v>0</v>
      </c>
      <c r="F7" s="30">
        <v>0</v>
      </c>
      <c r="G7" s="27">
        <v>1</v>
      </c>
      <c r="H7" s="30">
        <v>0</v>
      </c>
      <c r="I7" s="30">
        <v>0</v>
      </c>
      <c r="J7" s="27">
        <v>1</v>
      </c>
      <c r="K7" s="30">
        <v>0</v>
      </c>
      <c r="L7" s="30">
        <v>0</v>
      </c>
      <c r="M7" s="28">
        <f t="shared" si="0"/>
        <v>1</v>
      </c>
      <c r="N7" s="29">
        <f>'Summary 2024'!H11</f>
        <v>0</v>
      </c>
    </row>
    <row r="8" spans="1:15" ht="15.75" customHeight="1">
      <c r="A8" s="17" t="s">
        <v>16</v>
      </c>
      <c r="B8" s="18" t="s">
        <v>20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28">
        <f t="shared" si="0"/>
        <v>0</v>
      </c>
      <c r="N8" s="29">
        <f>'Summary 2024'!H12</f>
        <v>0</v>
      </c>
    </row>
    <row r="9" spans="1:15" ht="15.75" customHeight="1">
      <c r="A9" s="17" t="s">
        <v>21</v>
      </c>
      <c r="B9" s="18" t="s">
        <v>22</v>
      </c>
      <c r="C9" s="1">
        <v>1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28">
        <f t="shared" si="0"/>
        <v>0.1</v>
      </c>
      <c r="N9" s="29">
        <f>'Summary 2024'!H13</f>
        <v>0</v>
      </c>
    </row>
    <row r="10" spans="1:15" ht="15.75" customHeight="1">
      <c r="A10" s="17" t="s">
        <v>23</v>
      </c>
      <c r="B10" s="18" t="s">
        <v>24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1</v>
      </c>
      <c r="K10" s="1">
        <v>0</v>
      </c>
      <c r="L10" s="1">
        <v>0</v>
      </c>
      <c r="M10" s="28">
        <f t="shared" si="0"/>
        <v>0.1</v>
      </c>
      <c r="N10" s="29">
        <f>'Summary 2024'!H14</f>
        <v>0</v>
      </c>
    </row>
    <row r="11" spans="1:15" ht="15.75" customHeight="1">
      <c r="A11" s="17" t="s">
        <v>25</v>
      </c>
      <c r="B11" s="18" t="s">
        <v>26</v>
      </c>
      <c r="C11" s="1">
        <v>0</v>
      </c>
      <c r="D11" s="1">
        <v>0</v>
      </c>
      <c r="E11" s="27">
        <v>2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28">
        <f t="shared" si="0"/>
        <v>0.2</v>
      </c>
      <c r="N11" s="29">
        <f>'Summary 2024'!H15</f>
        <v>1</v>
      </c>
    </row>
    <row r="12" spans="1:15" ht="15.75" customHeight="1">
      <c r="A12" s="17" t="s">
        <v>27</v>
      </c>
      <c r="B12" s="18" t="s">
        <v>28</v>
      </c>
      <c r="C12" s="30">
        <v>4</v>
      </c>
      <c r="D12" s="1">
        <v>0</v>
      </c>
      <c r="E12" s="27">
        <v>1</v>
      </c>
      <c r="F12" s="27">
        <v>1</v>
      </c>
      <c r="G12" s="27">
        <v>1</v>
      </c>
      <c r="H12" s="1">
        <v>0</v>
      </c>
      <c r="I12" s="27">
        <v>1</v>
      </c>
      <c r="J12" s="27">
        <v>5</v>
      </c>
      <c r="K12" s="27">
        <v>3</v>
      </c>
      <c r="L12" s="27">
        <v>1</v>
      </c>
      <c r="M12" s="28">
        <f t="shared" si="0"/>
        <v>1.7</v>
      </c>
      <c r="N12" s="29">
        <f>'Summary 2024'!H16</f>
        <v>1</v>
      </c>
    </row>
    <row r="13" spans="1:15" ht="15.75" customHeight="1">
      <c r="A13" s="17" t="s">
        <v>29</v>
      </c>
      <c r="B13" s="18" t="s">
        <v>30</v>
      </c>
      <c r="C13" s="27">
        <v>1</v>
      </c>
      <c r="D13" s="27">
        <v>5</v>
      </c>
      <c r="E13" s="27">
        <v>3</v>
      </c>
      <c r="F13" s="1">
        <v>0</v>
      </c>
      <c r="G13" s="1">
        <v>0</v>
      </c>
      <c r="H13" s="27">
        <v>5</v>
      </c>
      <c r="I13" s="1">
        <v>0</v>
      </c>
      <c r="J13" s="27">
        <v>9</v>
      </c>
      <c r="K13" s="1">
        <v>0</v>
      </c>
      <c r="L13" s="27">
        <v>4</v>
      </c>
      <c r="M13" s="28">
        <f t="shared" si="0"/>
        <v>2.7</v>
      </c>
      <c r="N13" s="29">
        <f>'Summary 2024'!H17</f>
        <v>5</v>
      </c>
    </row>
    <row r="14" spans="1:15" ht="15.75" customHeight="1">
      <c r="A14" s="17" t="s">
        <v>31</v>
      </c>
      <c r="B14" s="18" t="s">
        <v>32</v>
      </c>
      <c r="C14" s="27">
        <v>3</v>
      </c>
      <c r="D14" s="27">
        <v>1</v>
      </c>
      <c r="E14" s="1">
        <v>0</v>
      </c>
      <c r="F14" s="27">
        <v>10</v>
      </c>
      <c r="G14" s="27">
        <v>12</v>
      </c>
      <c r="H14" s="27">
        <v>3</v>
      </c>
      <c r="I14" s="27">
        <v>10</v>
      </c>
      <c r="J14" s="27">
        <v>2</v>
      </c>
      <c r="K14" s="27">
        <v>13</v>
      </c>
      <c r="L14" s="1">
        <v>0</v>
      </c>
      <c r="M14" s="28">
        <f t="shared" si="0"/>
        <v>5.4</v>
      </c>
      <c r="N14" s="29">
        <f>'Summary 2024'!H18</f>
        <v>1</v>
      </c>
    </row>
    <row r="15" spans="1:15" ht="15.75" customHeight="1">
      <c r="A15" s="17" t="s">
        <v>31</v>
      </c>
      <c r="B15" s="18" t="s">
        <v>33</v>
      </c>
      <c r="C15" s="30">
        <v>41</v>
      </c>
      <c r="D15" s="1">
        <v>0</v>
      </c>
      <c r="E15" s="27">
        <v>8</v>
      </c>
      <c r="F15" s="27">
        <v>30</v>
      </c>
      <c r="G15" s="27">
        <v>39</v>
      </c>
      <c r="H15" s="27">
        <v>16</v>
      </c>
      <c r="I15" s="27">
        <v>18</v>
      </c>
      <c r="J15" s="27">
        <v>35</v>
      </c>
      <c r="K15" s="1">
        <v>0</v>
      </c>
      <c r="L15" s="27">
        <v>8</v>
      </c>
      <c r="M15" s="28">
        <f t="shared" si="0"/>
        <v>19.5</v>
      </c>
      <c r="N15" s="31">
        <f>'Summary 2024'!H19</f>
        <v>48</v>
      </c>
      <c r="O15" s="9" t="s">
        <v>83</v>
      </c>
    </row>
    <row r="16" spans="1:15" ht="15.75" customHeight="1">
      <c r="A16" s="17" t="s">
        <v>34</v>
      </c>
      <c r="B16" s="18" t="s">
        <v>35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28">
        <f t="shared" si="0"/>
        <v>0</v>
      </c>
      <c r="N16" s="29">
        <f>'Summary 2024'!H20</f>
        <v>0</v>
      </c>
    </row>
    <row r="17" spans="1:15" ht="15.75" customHeight="1">
      <c r="A17" s="17" t="s">
        <v>34</v>
      </c>
      <c r="B17" s="18" t="s">
        <v>36</v>
      </c>
      <c r="C17" s="30">
        <v>1</v>
      </c>
      <c r="D17" s="1">
        <v>0</v>
      </c>
      <c r="E17" s="27">
        <v>5</v>
      </c>
      <c r="F17" s="27">
        <v>1</v>
      </c>
      <c r="G17" s="27">
        <v>3</v>
      </c>
      <c r="H17" s="1">
        <v>0</v>
      </c>
      <c r="I17" s="27">
        <v>2</v>
      </c>
      <c r="J17" s="27">
        <v>2</v>
      </c>
      <c r="K17" s="1">
        <v>0</v>
      </c>
      <c r="L17" s="1">
        <v>0</v>
      </c>
      <c r="M17" s="28">
        <f t="shared" si="0"/>
        <v>1.4</v>
      </c>
      <c r="N17" s="29">
        <f>'Summary 2024'!H21</f>
        <v>0</v>
      </c>
    </row>
    <row r="18" spans="1:15" ht="15.75" customHeight="1">
      <c r="A18" s="17" t="s">
        <v>37</v>
      </c>
      <c r="B18" s="18" t="s">
        <v>38</v>
      </c>
      <c r="C18" s="1">
        <v>1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28">
        <f t="shared" si="0"/>
        <v>0.1</v>
      </c>
      <c r="N18" s="29">
        <f>'Summary 2024'!H22</f>
        <v>0</v>
      </c>
    </row>
    <row r="19" spans="1:15" ht="15.75" customHeight="1">
      <c r="A19" s="17" t="s">
        <v>37</v>
      </c>
      <c r="B19" s="18" t="s">
        <v>39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28">
        <f t="shared" si="0"/>
        <v>0</v>
      </c>
      <c r="N19" s="29">
        <f>'Summary 2024'!H23</f>
        <v>0</v>
      </c>
    </row>
    <row r="20" spans="1:15" ht="15.75" customHeight="1">
      <c r="A20" s="17" t="s">
        <v>40</v>
      </c>
      <c r="B20" s="18" t="s">
        <v>41</v>
      </c>
      <c r="C20" s="27">
        <v>4</v>
      </c>
      <c r="D20" s="27">
        <v>8</v>
      </c>
      <c r="E20" s="27">
        <v>4</v>
      </c>
      <c r="F20" s="27">
        <v>2</v>
      </c>
      <c r="G20" s="27">
        <v>4</v>
      </c>
      <c r="H20" s="27">
        <v>2</v>
      </c>
      <c r="I20" s="27">
        <v>2</v>
      </c>
      <c r="J20" s="27">
        <v>6</v>
      </c>
      <c r="K20" s="1">
        <v>0</v>
      </c>
      <c r="L20" s="27">
        <v>9</v>
      </c>
      <c r="M20" s="28">
        <f t="shared" si="0"/>
        <v>4.0999999999999996</v>
      </c>
      <c r="N20" s="29">
        <f>'Summary 2024'!H24</f>
        <v>2</v>
      </c>
    </row>
    <row r="21" spans="1:15" ht="15.75" customHeight="1">
      <c r="A21" s="17" t="s">
        <v>40</v>
      </c>
      <c r="B21" s="18" t="s">
        <v>42</v>
      </c>
      <c r="C21" s="27">
        <v>1</v>
      </c>
      <c r="D21" s="27">
        <v>1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27">
        <v>3</v>
      </c>
      <c r="M21" s="28">
        <f t="shared" si="0"/>
        <v>0.5</v>
      </c>
      <c r="N21" s="29">
        <f>'Summary 2024'!H25</f>
        <v>1</v>
      </c>
    </row>
    <row r="22" spans="1:15" ht="15.75" customHeight="1">
      <c r="A22" s="17" t="s">
        <v>40</v>
      </c>
      <c r="B22" s="18" t="s">
        <v>43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28">
        <f t="shared" si="0"/>
        <v>0</v>
      </c>
      <c r="N22" s="29">
        <f>'Summary 2024'!H26</f>
        <v>0</v>
      </c>
    </row>
    <row r="23" spans="1:15" ht="15.75" customHeight="1">
      <c r="A23" s="17" t="s">
        <v>40</v>
      </c>
      <c r="B23" s="18" t="s">
        <v>44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28">
        <f t="shared" si="0"/>
        <v>0</v>
      </c>
      <c r="N23" s="29">
        <f>'Summary 2024'!H27</f>
        <v>0</v>
      </c>
    </row>
    <row r="24" spans="1:15" ht="15.75" customHeight="1">
      <c r="A24" s="17" t="s">
        <v>45</v>
      </c>
      <c r="B24" s="18" t="s">
        <v>46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28">
        <f t="shared" si="0"/>
        <v>0</v>
      </c>
      <c r="N24" s="29">
        <f>'Summary 2024'!H28</f>
        <v>0</v>
      </c>
    </row>
    <row r="25" spans="1:15" ht="15.6">
      <c r="A25" s="17" t="s">
        <v>45</v>
      </c>
      <c r="B25" s="18" t="s">
        <v>47</v>
      </c>
      <c r="C25" s="27">
        <v>8</v>
      </c>
      <c r="D25" s="27">
        <v>2</v>
      </c>
      <c r="E25" s="1">
        <v>0</v>
      </c>
      <c r="F25" s="27">
        <v>7</v>
      </c>
      <c r="G25" s="1">
        <v>0</v>
      </c>
      <c r="H25" s="27">
        <v>1</v>
      </c>
      <c r="I25" s="27">
        <v>3</v>
      </c>
      <c r="J25" s="27">
        <v>2</v>
      </c>
      <c r="K25" s="1">
        <v>0</v>
      </c>
      <c r="L25" s="27">
        <v>4</v>
      </c>
      <c r="M25" s="28">
        <f t="shared" si="0"/>
        <v>2.7</v>
      </c>
      <c r="N25" s="29">
        <f>'Summary 2024'!H29</f>
        <v>2</v>
      </c>
    </row>
    <row r="26" spans="1:15" ht="15.6">
      <c r="A26" s="17" t="s">
        <v>45</v>
      </c>
      <c r="B26" s="18" t="s">
        <v>48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28">
        <f t="shared" si="0"/>
        <v>0</v>
      </c>
      <c r="N26" s="29">
        <f>'Summary 2024'!H30</f>
        <v>0</v>
      </c>
    </row>
    <row r="27" spans="1:15" ht="15.6">
      <c r="A27" s="17" t="s">
        <v>49</v>
      </c>
      <c r="B27" s="18" t="s">
        <v>49</v>
      </c>
      <c r="C27" s="1">
        <v>0</v>
      </c>
      <c r="D27" s="27">
        <v>1</v>
      </c>
      <c r="E27" s="27">
        <v>3</v>
      </c>
      <c r="F27" s="27">
        <v>3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28">
        <f t="shared" si="0"/>
        <v>0.7</v>
      </c>
      <c r="N27" s="29">
        <f>'Summary 2024'!H31</f>
        <v>0</v>
      </c>
    </row>
    <row r="28" spans="1:15" ht="15.6">
      <c r="A28" s="17" t="s">
        <v>50</v>
      </c>
      <c r="B28" s="18" t="s">
        <v>51</v>
      </c>
      <c r="C28" s="1">
        <v>0</v>
      </c>
      <c r="D28" s="1">
        <v>0</v>
      </c>
      <c r="E28" s="1">
        <v>0</v>
      </c>
      <c r="F28" s="1">
        <v>0</v>
      </c>
      <c r="G28" s="27">
        <v>1</v>
      </c>
      <c r="H28" s="1">
        <v>0</v>
      </c>
      <c r="I28" s="1">
        <v>0</v>
      </c>
      <c r="J28" s="27">
        <v>1</v>
      </c>
      <c r="K28" s="1">
        <v>0</v>
      </c>
      <c r="L28" s="1">
        <v>0</v>
      </c>
      <c r="M28" s="28">
        <f t="shared" si="0"/>
        <v>0.2</v>
      </c>
      <c r="N28" s="29">
        <f>'Summary 2024'!H32</f>
        <v>2</v>
      </c>
    </row>
    <row r="29" spans="1:15" ht="15.6">
      <c r="A29" s="17" t="s">
        <v>52</v>
      </c>
      <c r="B29" s="18" t="s">
        <v>22</v>
      </c>
      <c r="C29" s="27">
        <v>29</v>
      </c>
      <c r="D29" s="27">
        <v>24</v>
      </c>
      <c r="E29" s="27">
        <v>23</v>
      </c>
      <c r="F29" s="27">
        <v>53</v>
      </c>
      <c r="G29" s="27">
        <v>28</v>
      </c>
      <c r="H29" s="27">
        <v>6</v>
      </c>
      <c r="I29" s="27">
        <v>29</v>
      </c>
      <c r="J29" s="27">
        <v>18</v>
      </c>
      <c r="K29" s="27">
        <v>27</v>
      </c>
      <c r="L29" s="27">
        <v>3</v>
      </c>
      <c r="M29" s="28">
        <f t="shared" si="0"/>
        <v>24</v>
      </c>
      <c r="N29" s="32">
        <f>'Summary 2024'!H33</f>
        <v>4</v>
      </c>
      <c r="O29" s="9" t="s">
        <v>84</v>
      </c>
    </row>
    <row r="30" spans="1:15" ht="15.6">
      <c r="A30" s="17" t="s">
        <v>53</v>
      </c>
      <c r="B30" s="18" t="s">
        <v>54</v>
      </c>
      <c r="C30" s="27">
        <v>14</v>
      </c>
      <c r="D30" s="27">
        <v>9</v>
      </c>
      <c r="E30" s="27">
        <v>4</v>
      </c>
      <c r="F30" s="27">
        <v>3</v>
      </c>
      <c r="G30" s="27">
        <v>13</v>
      </c>
      <c r="H30" s="1">
        <v>0</v>
      </c>
      <c r="I30" s="1">
        <v>0</v>
      </c>
      <c r="J30" s="27">
        <v>7</v>
      </c>
      <c r="K30" s="1">
        <v>0</v>
      </c>
      <c r="L30" s="1">
        <v>0</v>
      </c>
      <c r="M30" s="28">
        <f t="shared" si="0"/>
        <v>5</v>
      </c>
      <c r="N30" s="29">
        <f>'Summary 2024'!H34</f>
        <v>6</v>
      </c>
    </row>
    <row r="31" spans="1:15" ht="15.6">
      <c r="A31" s="17" t="s">
        <v>55</v>
      </c>
      <c r="B31" s="18" t="s">
        <v>56</v>
      </c>
      <c r="C31" s="1">
        <v>0</v>
      </c>
      <c r="D31" s="1">
        <v>0</v>
      </c>
      <c r="E31" s="1">
        <v>0</v>
      </c>
      <c r="F31" s="1">
        <v>0</v>
      </c>
      <c r="G31" s="1">
        <v>4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28">
        <f t="shared" si="0"/>
        <v>0.4</v>
      </c>
      <c r="N31" s="29">
        <f>'Summary 2024'!H35</f>
        <v>0</v>
      </c>
    </row>
    <row r="32" spans="1:15" ht="15.6">
      <c r="A32" s="17" t="s">
        <v>55</v>
      </c>
      <c r="B32" s="18" t="s">
        <v>57</v>
      </c>
      <c r="C32" s="27">
        <v>1</v>
      </c>
      <c r="D32" s="27">
        <v>15</v>
      </c>
      <c r="E32" s="27">
        <v>1</v>
      </c>
      <c r="F32" s="1">
        <v>0</v>
      </c>
      <c r="G32" s="27">
        <v>2</v>
      </c>
      <c r="H32" s="27">
        <v>6</v>
      </c>
      <c r="I32" s="27">
        <v>2</v>
      </c>
      <c r="J32" s="27">
        <v>12</v>
      </c>
      <c r="K32" s="1">
        <v>0</v>
      </c>
      <c r="L32" s="27">
        <v>4</v>
      </c>
      <c r="M32" s="28">
        <f t="shared" si="0"/>
        <v>4.3</v>
      </c>
      <c r="N32" s="29">
        <f>'Summary 2024'!H36</f>
        <v>4</v>
      </c>
    </row>
    <row r="33" spans="1:15" ht="15.6">
      <c r="A33" s="17" t="s">
        <v>55</v>
      </c>
      <c r="B33" s="18" t="s">
        <v>58</v>
      </c>
      <c r="C33" s="27">
        <v>16</v>
      </c>
      <c r="D33" s="27">
        <v>15</v>
      </c>
      <c r="E33" s="27">
        <v>14</v>
      </c>
      <c r="F33" s="27">
        <v>7</v>
      </c>
      <c r="G33" s="27">
        <v>4</v>
      </c>
      <c r="H33" s="27">
        <v>7</v>
      </c>
      <c r="I33" s="27">
        <v>6</v>
      </c>
      <c r="J33" s="27">
        <v>6</v>
      </c>
      <c r="K33" s="1">
        <v>0</v>
      </c>
      <c r="L33" s="27">
        <v>1</v>
      </c>
      <c r="M33" s="28">
        <f t="shared" si="0"/>
        <v>7.6</v>
      </c>
      <c r="N33" s="29">
        <f>'Summary 2024'!H37</f>
        <v>1</v>
      </c>
    </row>
    <row r="34" spans="1:15" ht="15.6">
      <c r="A34" s="17" t="s">
        <v>55</v>
      </c>
      <c r="B34" s="18" t="s">
        <v>59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28">
        <f t="shared" si="0"/>
        <v>0</v>
      </c>
      <c r="N34" s="29">
        <f>'Summary 2024'!H38</f>
        <v>0</v>
      </c>
    </row>
    <row r="35" spans="1:15" ht="15.6">
      <c r="A35" s="17" t="s">
        <v>55</v>
      </c>
      <c r="B35" s="18" t="s">
        <v>60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28">
        <f t="shared" si="0"/>
        <v>0</v>
      </c>
      <c r="N35" s="29">
        <f>'Summary 2024'!H39</f>
        <v>0</v>
      </c>
    </row>
    <row r="36" spans="1:15" ht="15.6">
      <c r="A36" s="17" t="s">
        <v>55</v>
      </c>
      <c r="B36" s="18" t="s">
        <v>61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28">
        <f t="shared" si="0"/>
        <v>0</v>
      </c>
      <c r="N36" s="29">
        <f>'Summary 2024'!H40</f>
        <v>0</v>
      </c>
    </row>
    <row r="37" spans="1:15" ht="15.6">
      <c r="A37" s="17" t="s">
        <v>55</v>
      </c>
      <c r="B37" s="18" t="s">
        <v>62</v>
      </c>
      <c r="C37" s="27">
        <v>5</v>
      </c>
      <c r="D37" s="27">
        <v>1</v>
      </c>
      <c r="E37" s="1">
        <v>0</v>
      </c>
      <c r="F37" s="27">
        <v>3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28">
        <f t="shared" si="0"/>
        <v>0.9</v>
      </c>
      <c r="N37" s="29">
        <f>'Summary 2024'!H41</f>
        <v>0</v>
      </c>
    </row>
    <row r="38" spans="1:15" ht="15.6">
      <c r="A38" s="17" t="s">
        <v>55</v>
      </c>
      <c r="B38" s="18" t="s">
        <v>63</v>
      </c>
      <c r="C38" s="1">
        <v>0</v>
      </c>
      <c r="D38" s="9">
        <v>11</v>
      </c>
      <c r="E38" s="9">
        <v>2</v>
      </c>
      <c r="F38" s="1">
        <v>0</v>
      </c>
      <c r="G38" s="1">
        <v>0</v>
      </c>
      <c r="H38" s="9">
        <v>8</v>
      </c>
      <c r="I38" s="1">
        <v>0</v>
      </c>
      <c r="J38" s="9">
        <v>1</v>
      </c>
      <c r="K38" s="1">
        <v>0</v>
      </c>
      <c r="L38" s="9">
        <v>5</v>
      </c>
      <c r="M38" s="28">
        <f t="shared" si="0"/>
        <v>2.7</v>
      </c>
      <c r="N38" s="29">
        <f>'Summary 2024'!H42</f>
        <v>1</v>
      </c>
    </row>
    <row r="39" spans="1:15" ht="15.6">
      <c r="A39" s="17" t="s">
        <v>64</v>
      </c>
      <c r="B39" s="18" t="s">
        <v>65</v>
      </c>
      <c r="C39" s="27">
        <v>38</v>
      </c>
      <c r="D39" s="27">
        <v>72</v>
      </c>
      <c r="E39" s="27">
        <v>26</v>
      </c>
      <c r="F39" s="27">
        <v>19</v>
      </c>
      <c r="G39" s="27">
        <v>14</v>
      </c>
      <c r="H39" s="27">
        <v>1</v>
      </c>
      <c r="I39" s="1">
        <v>0</v>
      </c>
      <c r="J39" s="27">
        <v>5</v>
      </c>
      <c r="K39" s="27">
        <v>3</v>
      </c>
      <c r="L39" s="27">
        <v>2</v>
      </c>
      <c r="M39" s="28">
        <f t="shared" si="0"/>
        <v>18</v>
      </c>
      <c r="N39" s="29">
        <f>'Summary 2024'!H43</f>
        <v>11</v>
      </c>
    </row>
    <row r="40" spans="1:15" ht="15.6">
      <c r="A40" s="17" t="s">
        <v>66</v>
      </c>
      <c r="B40" s="18" t="s">
        <v>67</v>
      </c>
      <c r="C40" s="27">
        <v>12</v>
      </c>
      <c r="D40" s="27">
        <v>7</v>
      </c>
      <c r="E40" s="27">
        <v>4</v>
      </c>
      <c r="F40" s="1">
        <v>0</v>
      </c>
      <c r="G40" s="27">
        <v>3</v>
      </c>
      <c r="H40" s="1">
        <v>0</v>
      </c>
      <c r="I40" s="27">
        <v>5</v>
      </c>
      <c r="J40" s="27">
        <v>3</v>
      </c>
      <c r="K40" s="27">
        <v>1</v>
      </c>
      <c r="L40" s="1">
        <v>0</v>
      </c>
      <c r="M40" s="28">
        <f t="shared" si="0"/>
        <v>3.5</v>
      </c>
      <c r="N40" s="29">
        <f>'Summary 2024'!H44</f>
        <v>5</v>
      </c>
    </row>
    <row r="41" spans="1:15" ht="15.6">
      <c r="A41" s="17" t="s">
        <v>66</v>
      </c>
      <c r="B41" s="18" t="s">
        <v>68</v>
      </c>
      <c r="C41" s="27">
        <v>6</v>
      </c>
      <c r="D41" s="27">
        <v>4</v>
      </c>
      <c r="E41" s="27">
        <v>5</v>
      </c>
      <c r="F41" s="27">
        <v>3</v>
      </c>
      <c r="G41" s="27">
        <v>4</v>
      </c>
      <c r="H41" s="1">
        <v>0</v>
      </c>
      <c r="I41" s="27">
        <v>4</v>
      </c>
      <c r="J41" s="27">
        <v>11</v>
      </c>
      <c r="K41" s="27">
        <v>5</v>
      </c>
      <c r="L41" s="27">
        <v>2</v>
      </c>
      <c r="M41" s="28">
        <f t="shared" si="0"/>
        <v>4.4000000000000004</v>
      </c>
      <c r="N41" s="29">
        <f>'Summary 2024'!H45</f>
        <v>3</v>
      </c>
    </row>
    <row r="42" spans="1:15" ht="15.6">
      <c r="A42" s="17" t="s">
        <v>66</v>
      </c>
      <c r="B42" s="18" t="s">
        <v>69</v>
      </c>
      <c r="C42" s="27">
        <v>43</v>
      </c>
      <c r="D42" s="27">
        <v>101</v>
      </c>
      <c r="E42" s="27">
        <v>81</v>
      </c>
      <c r="F42" s="27">
        <v>47</v>
      </c>
      <c r="G42" s="27">
        <v>38</v>
      </c>
      <c r="H42" s="27">
        <v>7</v>
      </c>
      <c r="I42" s="27">
        <v>37</v>
      </c>
      <c r="J42" s="27">
        <v>117</v>
      </c>
      <c r="K42" s="27">
        <v>23</v>
      </c>
      <c r="L42" s="27">
        <v>26</v>
      </c>
      <c r="M42" s="28">
        <f t="shared" si="0"/>
        <v>52</v>
      </c>
      <c r="N42" s="32">
        <f>'Summary 2024'!H46</f>
        <v>5</v>
      </c>
      <c r="O42" s="9" t="s">
        <v>85</v>
      </c>
    </row>
    <row r="43" spans="1:15" ht="15.6">
      <c r="A43" s="17" t="s">
        <v>70</v>
      </c>
      <c r="B43" s="18" t="s">
        <v>54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28">
        <f t="shared" si="0"/>
        <v>0</v>
      </c>
      <c r="N43" s="29">
        <f>'Summary 2024'!H47</f>
        <v>0</v>
      </c>
    </row>
    <row r="44" spans="1:15" ht="15.6">
      <c r="A44" s="17" t="s">
        <v>71</v>
      </c>
      <c r="B44" s="18" t="s">
        <v>72</v>
      </c>
      <c r="C44" s="27">
        <v>14</v>
      </c>
      <c r="D44" s="27">
        <v>7</v>
      </c>
      <c r="E44" s="27">
        <v>7</v>
      </c>
      <c r="F44" s="27">
        <v>10</v>
      </c>
      <c r="G44" s="27">
        <v>1</v>
      </c>
      <c r="H44" s="30"/>
      <c r="I44" s="27">
        <v>4</v>
      </c>
      <c r="J44" s="27">
        <v>28</v>
      </c>
      <c r="K44" s="27">
        <v>3</v>
      </c>
      <c r="L44" s="27">
        <v>3</v>
      </c>
      <c r="M44" s="28">
        <f t="shared" si="0"/>
        <v>8.5555555555555554</v>
      </c>
      <c r="N44" s="29">
        <f>'Summary 2024'!H48</f>
        <v>1</v>
      </c>
    </row>
    <row r="45" spans="1:15" ht="15.6">
      <c r="A45" s="17" t="s">
        <v>71</v>
      </c>
      <c r="B45" s="18" t="s">
        <v>73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28">
        <f t="shared" si="0"/>
        <v>0</v>
      </c>
      <c r="N45" s="29">
        <f>'Summary 2024'!H49</f>
        <v>0</v>
      </c>
    </row>
    <row r="46" spans="1:15" ht="15.6">
      <c r="A46" s="17" t="s">
        <v>71</v>
      </c>
      <c r="B46" s="18" t="s">
        <v>74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28">
        <f t="shared" si="0"/>
        <v>0</v>
      </c>
      <c r="N46" s="29">
        <f>'Summary 2024'!H50</f>
        <v>0</v>
      </c>
    </row>
    <row r="47" spans="1:15" ht="15.6">
      <c r="A47" s="17" t="s">
        <v>71</v>
      </c>
      <c r="B47" s="18" t="s">
        <v>75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8</v>
      </c>
      <c r="K47" s="1">
        <v>0</v>
      </c>
      <c r="L47" s="1">
        <v>0</v>
      </c>
      <c r="M47" s="28">
        <f t="shared" si="0"/>
        <v>0.8</v>
      </c>
      <c r="N47" s="29">
        <f>'Summary 2024'!H51</f>
        <v>0</v>
      </c>
    </row>
    <row r="48" spans="1:15" ht="15.6">
      <c r="A48" s="17" t="s">
        <v>76</v>
      </c>
      <c r="B48" s="18" t="s">
        <v>22</v>
      </c>
      <c r="C48" s="27">
        <v>137</v>
      </c>
      <c r="D48" s="27">
        <v>137</v>
      </c>
      <c r="E48" s="27">
        <v>55</v>
      </c>
      <c r="F48" s="27">
        <v>9</v>
      </c>
      <c r="G48" s="27">
        <v>56</v>
      </c>
      <c r="H48" s="27">
        <v>353</v>
      </c>
      <c r="I48" s="27">
        <v>20</v>
      </c>
      <c r="J48" s="27">
        <v>168</v>
      </c>
      <c r="K48" s="1">
        <v>0</v>
      </c>
      <c r="L48" s="27">
        <v>109</v>
      </c>
      <c r="M48" s="28">
        <f t="shared" si="0"/>
        <v>104.4</v>
      </c>
      <c r="N48" s="29">
        <f>'Summary 2024'!H52</f>
        <v>93</v>
      </c>
    </row>
    <row r="49" spans="1:14" ht="14.4">
      <c r="A49" s="9" t="s">
        <v>16</v>
      </c>
      <c r="B49" s="9" t="s">
        <v>77</v>
      </c>
      <c r="C49" s="30">
        <v>6</v>
      </c>
      <c r="D49" s="1">
        <v>0</v>
      </c>
      <c r="E49" s="27">
        <v>5</v>
      </c>
      <c r="F49" s="1">
        <v>0</v>
      </c>
      <c r="G49" s="1">
        <v>0</v>
      </c>
      <c r="H49" s="27">
        <v>1</v>
      </c>
      <c r="I49" s="1">
        <v>0</v>
      </c>
      <c r="J49" s="27">
        <v>11</v>
      </c>
      <c r="K49" s="1">
        <v>0</v>
      </c>
      <c r="L49" s="1">
        <v>0</v>
      </c>
      <c r="M49" s="28">
        <f t="shared" si="0"/>
        <v>2.2999999999999998</v>
      </c>
      <c r="N49" s="29">
        <f>'Summary 2024'!H53</f>
        <v>1</v>
      </c>
    </row>
    <row r="50" spans="1:14" ht="14.4">
      <c r="A50" s="9" t="s">
        <v>27</v>
      </c>
      <c r="B50" s="9" t="s">
        <v>77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9">
        <v>1</v>
      </c>
      <c r="M50" s="28">
        <f t="shared" si="0"/>
        <v>0.1</v>
      </c>
      <c r="N50" s="29">
        <v>0</v>
      </c>
    </row>
    <row r="51" spans="1:14" ht="14.4">
      <c r="A51" s="9" t="s">
        <v>86</v>
      </c>
      <c r="B51" s="9" t="s">
        <v>77</v>
      </c>
      <c r="C51" s="1">
        <v>0</v>
      </c>
      <c r="D51" s="1">
        <v>0</v>
      </c>
      <c r="E51" s="27">
        <v>1</v>
      </c>
      <c r="F51" s="27">
        <v>3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28">
        <f t="shared" si="0"/>
        <v>0.4</v>
      </c>
      <c r="N51" s="29">
        <v>0</v>
      </c>
    </row>
    <row r="52" spans="1:14" ht="14.4">
      <c r="A52" s="9" t="s">
        <v>34</v>
      </c>
      <c r="B52" s="9" t="s">
        <v>77</v>
      </c>
      <c r="C52" s="27">
        <v>1</v>
      </c>
      <c r="D52" s="1">
        <v>0</v>
      </c>
      <c r="E52" s="30">
        <v>1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28">
        <f t="shared" si="0"/>
        <v>0.2</v>
      </c>
      <c r="N52" s="29">
        <v>0</v>
      </c>
    </row>
    <row r="53" spans="1:14" ht="14.4">
      <c r="A53" s="9" t="s">
        <v>87</v>
      </c>
      <c r="B53" s="9" t="s">
        <v>77</v>
      </c>
      <c r="C53" s="27">
        <v>1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28">
        <f t="shared" si="0"/>
        <v>0.1</v>
      </c>
      <c r="N53" s="29">
        <v>0</v>
      </c>
    </row>
    <row r="54" spans="1:14" ht="14.4">
      <c r="A54" s="9" t="s">
        <v>88</v>
      </c>
      <c r="B54" s="9" t="s">
        <v>77</v>
      </c>
      <c r="C54" s="27">
        <v>2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28">
        <f t="shared" si="0"/>
        <v>0.2</v>
      </c>
      <c r="N54" s="29">
        <v>0</v>
      </c>
    </row>
    <row r="55" spans="1:14" ht="14.4">
      <c r="A55" s="9" t="s">
        <v>55</v>
      </c>
      <c r="B55" s="9" t="s">
        <v>77</v>
      </c>
      <c r="C55" s="1">
        <v>0</v>
      </c>
      <c r="D55" s="27">
        <v>1</v>
      </c>
      <c r="E55" s="1">
        <v>0</v>
      </c>
      <c r="F55" s="1">
        <v>0</v>
      </c>
      <c r="G55" s="27">
        <v>1</v>
      </c>
      <c r="H55" s="27">
        <v>1</v>
      </c>
      <c r="I55" s="1">
        <v>0</v>
      </c>
      <c r="J55" s="1">
        <v>0</v>
      </c>
      <c r="K55" s="1">
        <v>0</v>
      </c>
      <c r="L55" s="1">
        <v>0</v>
      </c>
      <c r="M55" s="28">
        <f t="shared" si="0"/>
        <v>0.3</v>
      </c>
      <c r="N55" s="29">
        <v>0</v>
      </c>
    </row>
    <row r="56" spans="1:14" ht="14.4">
      <c r="A56" s="9" t="s">
        <v>66</v>
      </c>
      <c r="B56" s="9" t="s">
        <v>77</v>
      </c>
      <c r="C56" s="27">
        <v>2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28">
        <f t="shared" si="0"/>
        <v>0.2</v>
      </c>
      <c r="N56" s="29">
        <v>0</v>
      </c>
    </row>
    <row r="57" spans="1:14" ht="14.4">
      <c r="A57" s="9" t="s">
        <v>89</v>
      </c>
      <c r="B57" s="9" t="s">
        <v>77</v>
      </c>
      <c r="C57" s="27">
        <v>3</v>
      </c>
      <c r="D57" s="27">
        <v>2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27">
        <v>1</v>
      </c>
      <c r="L57" s="1">
        <v>0</v>
      </c>
      <c r="M57" s="28">
        <f t="shared" si="0"/>
        <v>0.6</v>
      </c>
      <c r="N57" s="29">
        <v>0</v>
      </c>
    </row>
    <row r="58" spans="1:14" ht="14.4">
      <c r="A58" s="9" t="s">
        <v>71</v>
      </c>
      <c r="B58" s="9" t="s">
        <v>77</v>
      </c>
      <c r="C58" s="1">
        <v>0</v>
      </c>
      <c r="D58" s="27">
        <v>3</v>
      </c>
      <c r="E58" s="1">
        <v>0</v>
      </c>
      <c r="F58" s="1">
        <v>0</v>
      </c>
      <c r="G58" s="27">
        <v>1</v>
      </c>
      <c r="H58" s="1">
        <v>0</v>
      </c>
      <c r="I58" s="27">
        <v>1</v>
      </c>
      <c r="J58" s="27">
        <v>1</v>
      </c>
      <c r="K58" s="1">
        <v>0</v>
      </c>
      <c r="L58" s="1">
        <v>0</v>
      </c>
      <c r="M58" s="28">
        <f t="shared" si="0"/>
        <v>0.6</v>
      </c>
      <c r="N58" s="29">
        <v>0</v>
      </c>
    </row>
    <row r="59" spans="1:14" ht="13.2">
      <c r="A59" s="19"/>
      <c r="M59" s="28"/>
      <c r="N59" s="29"/>
    </row>
    <row r="60" spans="1:14" ht="13.2">
      <c r="A60" s="19" t="s">
        <v>78</v>
      </c>
      <c r="C60" s="9">
        <f t="shared" ref="C60:L60" si="1">SUM(C3:C58)</f>
        <v>462</v>
      </c>
      <c r="D60" s="9">
        <f t="shared" si="1"/>
        <v>501</v>
      </c>
      <c r="E60" s="9">
        <f t="shared" si="1"/>
        <v>352</v>
      </c>
      <c r="F60" s="9">
        <f t="shared" si="1"/>
        <v>237</v>
      </c>
      <c r="G60" s="9">
        <f t="shared" si="1"/>
        <v>306</v>
      </c>
      <c r="H60" s="9">
        <f t="shared" si="1"/>
        <v>552</v>
      </c>
      <c r="I60" s="9">
        <f t="shared" si="1"/>
        <v>192</v>
      </c>
      <c r="J60" s="9">
        <f t="shared" si="1"/>
        <v>546</v>
      </c>
      <c r="K60" s="9">
        <f t="shared" si="1"/>
        <v>85</v>
      </c>
      <c r="L60" s="9">
        <f t="shared" si="1"/>
        <v>238</v>
      </c>
      <c r="M60" s="28">
        <f t="shared" ref="M60:M61" si="2">AVERAGE(C60:L60)</f>
        <v>347.1</v>
      </c>
      <c r="N60" s="29">
        <f>SUM(N3:N58)</f>
        <v>368</v>
      </c>
    </row>
    <row r="61" spans="1:14" ht="13.2">
      <c r="A61" s="19" t="s">
        <v>79</v>
      </c>
      <c r="C61" s="9">
        <f t="shared" ref="C61:L61" si="3">COUNTIF(C3:C48,"&gt;0")</f>
        <v>25</v>
      </c>
      <c r="D61" s="9">
        <f t="shared" si="3"/>
        <v>23</v>
      </c>
      <c r="E61" s="9">
        <f t="shared" si="3"/>
        <v>21</v>
      </c>
      <c r="F61" s="9">
        <f t="shared" si="3"/>
        <v>19</v>
      </c>
      <c r="G61" s="9">
        <f t="shared" si="3"/>
        <v>20</v>
      </c>
      <c r="H61" s="9">
        <f t="shared" si="3"/>
        <v>14</v>
      </c>
      <c r="I61" s="9">
        <f t="shared" si="3"/>
        <v>17</v>
      </c>
      <c r="J61" s="9">
        <f t="shared" si="3"/>
        <v>25</v>
      </c>
      <c r="K61" s="9">
        <f t="shared" si="3"/>
        <v>11</v>
      </c>
      <c r="L61" s="9">
        <f t="shared" si="3"/>
        <v>18</v>
      </c>
      <c r="M61" s="28">
        <f t="shared" si="2"/>
        <v>19.3</v>
      </c>
      <c r="N61" s="29">
        <f>COUNTIF(N3:N48,"&gt;0")</f>
        <v>23</v>
      </c>
    </row>
    <row r="63" spans="1:14" ht="13.2">
      <c r="A63" s="9" t="s">
        <v>90</v>
      </c>
    </row>
  </sheetData>
  <printOptions horizontalCentered="1" gridLines="1"/>
  <pageMargins left="0.7" right="0.7" top="0.6" bottom="0.5" header="0" footer="0"/>
  <pageSetup fitToHeight="0" pageOrder="overThenDown" orientation="landscape" cellComments="atEnd"/>
  <headerFooter>
    <oddHeader>&amp;LLane County Butterfly Club&amp;CEugene Butterfly Count 2024 with 10-year Summary&amp;R&amp;P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H61"/>
  <sheetViews>
    <sheetView workbookViewId="0"/>
  </sheetViews>
  <sheetFormatPr defaultColWidth="12.6640625" defaultRowHeight="15.75" customHeight="1"/>
  <cols>
    <col min="1" max="1" width="12.21875" customWidth="1"/>
    <col min="2" max="2" width="17.88671875" customWidth="1"/>
    <col min="3" max="3" width="18.88671875" bestFit="1" customWidth="1"/>
    <col min="4" max="4" width="23.88671875" bestFit="1" customWidth="1"/>
    <col min="8" max="8" width="7" bestFit="1" customWidth="1"/>
  </cols>
  <sheetData>
    <row r="1" spans="1:8" ht="15.75" customHeight="1">
      <c r="A1" s="1"/>
      <c r="B1" s="1"/>
      <c r="C1" s="2">
        <v>1</v>
      </c>
      <c r="D1" s="2">
        <v>2</v>
      </c>
      <c r="E1" s="2">
        <v>3</v>
      </c>
      <c r="F1" s="2">
        <v>4</v>
      </c>
      <c r="G1" s="2">
        <v>5</v>
      </c>
    </row>
    <row r="2" spans="1:8" ht="15.75" customHeight="1">
      <c r="A2" s="1"/>
      <c r="B2" s="4" t="s">
        <v>91</v>
      </c>
      <c r="C2" s="33" t="s">
        <v>92</v>
      </c>
      <c r="D2" s="34" t="s">
        <v>93</v>
      </c>
      <c r="E2" s="34"/>
      <c r="F2" s="33"/>
      <c r="G2" s="33"/>
      <c r="H2" s="6" t="s">
        <v>78</v>
      </c>
    </row>
    <row r="3" spans="1:8" ht="15.75" customHeight="1">
      <c r="A3" s="8"/>
      <c r="B3" s="4" t="s">
        <v>8</v>
      </c>
      <c r="C3" s="1">
        <v>3</v>
      </c>
      <c r="D3" s="1">
        <v>2</v>
      </c>
      <c r="E3" s="1"/>
      <c r="F3" s="1"/>
      <c r="G3" s="1"/>
    </row>
    <row r="4" spans="1:8" ht="15.75" customHeight="1">
      <c r="A4" s="8"/>
      <c r="B4" s="4" t="s">
        <v>94</v>
      </c>
      <c r="C4" s="1">
        <v>1</v>
      </c>
      <c r="D4" s="1">
        <v>1</v>
      </c>
      <c r="E4" s="35"/>
      <c r="F4" s="1"/>
      <c r="G4" s="1"/>
    </row>
    <row r="5" spans="1:8" ht="15.75" customHeight="1">
      <c r="A5" s="8"/>
      <c r="B5" s="4" t="s">
        <v>95</v>
      </c>
      <c r="C5" s="35">
        <v>0.39930555555555558</v>
      </c>
      <c r="D5" s="35">
        <v>0.56944444444444442</v>
      </c>
      <c r="E5" s="35"/>
      <c r="F5" s="1"/>
      <c r="G5" s="1"/>
    </row>
    <row r="6" spans="1:8" ht="15.75" customHeight="1">
      <c r="A6" s="8"/>
      <c r="B6" s="4" t="s">
        <v>96</v>
      </c>
      <c r="C6" s="35">
        <v>0.55208333333333337</v>
      </c>
      <c r="D6" s="35">
        <v>0.60416666666666663</v>
      </c>
      <c r="E6" s="35"/>
      <c r="F6" s="1"/>
      <c r="G6" s="1"/>
    </row>
    <row r="7" spans="1:8" ht="15.75" customHeight="1">
      <c r="A7" s="8"/>
      <c r="B7" s="4" t="s">
        <v>97</v>
      </c>
      <c r="C7" s="12">
        <f t="shared" ref="C7:D7" si="0">(C6-C5)*24</f>
        <v>3.666666666666667</v>
      </c>
      <c r="D7" s="12">
        <f t="shared" si="0"/>
        <v>0.83333333333333304</v>
      </c>
      <c r="E7" s="13"/>
      <c r="F7" s="14"/>
      <c r="G7" s="1"/>
    </row>
    <row r="8" spans="1:8" ht="15.75" customHeight="1">
      <c r="A8" s="8"/>
      <c r="B8" s="4" t="s">
        <v>9</v>
      </c>
      <c r="C8" s="12">
        <f t="shared" ref="C8:D8" si="1">C4*C7</f>
        <v>3.666666666666667</v>
      </c>
      <c r="D8" s="12">
        <f t="shared" si="1"/>
        <v>0.83333333333333304</v>
      </c>
      <c r="E8" s="13"/>
      <c r="F8" s="14"/>
      <c r="G8" s="1"/>
      <c r="H8" s="11">
        <f>SUM(C8:G8)</f>
        <v>4.5</v>
      </c>
    </row>
    <row r="9" spans="1:8" ht="15.75" customHeight="1">
      <c r="A9" s="8"/>
      <c r="B9" s="4" t="s">
        <v>98</v>
      </c>
      <c r="C9" s="13">
        <v>2</v>
      </c>
      <c r="D9" s="13">
        <v>0.5</v>
      </c>
      <c r="E9" s="13"/>
      <c r="F9" s="14"/>
      <c r="G9" s="1"/>
    </row>
    <row r="10" spans="1:8" ht="15.75" customHeight="1">
      <c r="A10" s="8"/>
      <c r="B10" s="4" t="s">
        <v>10</v>
      </c>
      <c r="C10" s="13">
        <f t="shared" ref="C10:D10" si="2">C4*C9</f>
        <v>2</v>
      </c>
      <c r="D10" s="13">
        <f t="shared" si="2"/>
        <v>0.5</v>
      </c>
      <c r="E10" s="13"/>
      <c r="F10" s="14"/>
      <c r="G10" s="1"/>
      <c r="H10" s="11">
        <f>SUM(C10:G10)</f>
        <v>2.5</v>
      </c>
    </row>
    <row r="11" spans="1:8" ht="15.75" customHeight="1">
      <c r="A11" s="8"/>
      <c r="B11" s="4" t="s">
        <v>99</v>
      </c>
      <c r="C11" s="36" t="s">
        <v>100</v>
      </c>
      <c r="D11" s="36" t="s">
        <v>101</v>
      </c>
      <c r="E11" s="36"/>
      <c r="F11" s="37"/>
      <c r="G11" s="38"/>
    </row>
    <row r="12" spans="1:8" ht="15.75" customHeight="1">
      <c r="A12" s="15" t="s">
        <v>11</v>
      </c>
      <c r="B12" s="16" t="s">
        <v>12</v>
      </c>
      <c r="C12" s="1"/>
      <c r="D12" s="1"/>
      <c r="E12" s="1"/>
      <c r="F12" s="1"/>
      <c r="G12" s="1"/>
    </row>
    <row r="13" spans="1:8" ht="15.75" customHeight="1">
      <c r="A13" s="17" t="s">
        <v>13</v>
      </c>
      <c r="B13" s="18" t="s">
        <v>14</v>
      </c>
      <c r="C13" s="1"/>
      <c r="D13" s="1"/>
      <c r="E13" s="1"/>
      <c r="F13" s="1"/>
      <c r="G13" s="1"/>
      <c r="H13" s="9">
        <f t="shared" ref="H13:H58" si="3">SUM(C13:G13)</f>
        <v>0</v>
      </c>
    </row>
    <row r="14" spans="1:8" ht="15.75" customHeight="1">
      <c r="A14" s="17" t="s">
        <v>13</v>
      </c>
      <c r="B14" s="18" t="s">
        <v>15</v>
      </c>
      <c r="C14" s="1"/>
      <c r="D14" s="1"/>
      <c r="E14" s="1"/>
      <c r="F14" s="1"/>
      <c r="G14" s="1"/>
      <c r="H14" s="9">
        <f t="shared" si="3"/>
        <v>0</v>
      </c>
    </row>
    <row r="15" spans="1:8" ht="15.75" customHeight="1">
      <c r="A15" s="17" t="s">
        <v>16</v>
      </c>
      <c r="B15" s="18" t="s">
        <v>17</v>
      </c>
      <c r="C15" s="1"/>
      <c r="D15" s="1"/>
      <c r="E15" s="1"/>
      <c r="F15" s="1"/>
      <c r="G15" s="1"/>
      <c r="H15" s="9">
        <f t="shared" si="3"/>
        <v>0</v>
      </c>
    </row>
    <row r="16" spans="1:8" ht="15.75" customHeight="1">
      <c r="A16" s="17" t="s">
        <v>16</v>
      </c>
      <c r="B16" s="18" t="s">
        <v>18</v>
      </c>
      <c r="C16" s="1">
        <v>9</v>
      </c>
      <c r="D16" s="1"/>
      <c r="E16" s="1"/>
      <c r="F16" s="1"/>
      <c r="G16" s="1"/>
      <c r="H16" s="9">
        <f t="shared" si="3"/>
        <v>9</v>
      </c>
    </row>
    <row r="17" spans="1:8" ht="15.75" customHeight="1">
      <c r="A17" s="17" t="s">
        <v>16</v>
      </c>
      <c r="B17" s="18" t="s">
        <v>19</v>
      </c>
      <c r="C17" s="1"/>
      <c r="D17" s="1"/>
      <c r="E17" s="1"/>
      <c r="F17" s="1"/>
      <c r="G17" s="1"/>
      <c r="H17" s="9">
        <f t="shared" si="3"/>
        <v>0</v>
      </c>
    </row>
    <row r="18" spans="1:8" ht="15.75" customHeight="1">
      <c r="A18" s="17" t="s">
        <v>16</v>
      </c>
      <c r="B18" s="18" t="s">
        <v>20</v>
      </c>
      <c r="C18" s="1"/>
      <c r="D18" s="1"/>
      <c r="E18" s="1"/>
      <c r="F18" s="1"/>
      <c r="G18" s="1"/>
      <c r="H18" s="9">
        <f t="shared" si="3"/>
        <v>0</v>
      </c>
    </row>
    <row r="19" spans="1:8" ht="15.75" customHeight="1">
      <c r="A19" s="17" t="s">
        <v>21</v>
      </c>
      <c r="B19" s="18" t="s">
        <v>22</v>
      </c>
      <c r="C19" s="1"/>
      <c r="D19" s="1"/>
      <c r="E19" s="1"/>
      <c r="F19" s="1"/>
      <c r="G19" s="1"/>
      <c r="H19" s="9">
        <f t="shared" si="3"/>
        <v>0</v>
      </c>
    </row>
    <row r="20" spans="1:8" ht="15.75" customHeight="1">
      <c r="A20" s="17" t="s">
        <v>23</v>
      </c>
      <c r="B20" s="18" t="s">
        <v>24</v>
      </c>
      <c r="C20" s="1"/>
      <c r="D20" s="1"/>
      <c r="E20" s="1"/>
      <c r="F20" s="1"/>
      <c r="G20" s="1"/>
      <c r="H20" s="9">
        <f t="shared" si="3"/>
        <v>0</v>
      </c>
    </row>
    <row r="21" spans="1:8" ht="15.75" customHeight="1">
      <c r="A21" s="17" t="s">
        <v>25</v>
      </c>
      <c r="B21" s="18" t="s">
        <v>26</v>
      </c>
      <c r="C21" s="1">
        <v>1</v>
      </c>
      <c r="D21" s="1"/>
      <c r="E21" s="1"/>
      <c r="F21" s="1"/>
      <c r="G21" s="1"/>
      <c r="H21" s="9">
        <f t="shared" si="3"/>
        <v>1</v>
      </c>
    </row>
    <row r="22" spans="1:8" ht="15.6">
      <c r="A22" s="17" t="s">
        <v>27</v>
      </c>
      <c r="B22" s="18" t="s">
        <v>28</v>
      </c>
      <c r="C22" s="1"/>
      <c r="D22" s="1"/>
      <c r="E22" s="1"/>
      <c r="F22" s="1"/>
      <c r="G22" s="1"/>
      <c r="H22" s="9">
        <f t="shared" si="3"/>
        <v>0</v>
      </c>
    </row>
    <row r="23" spans="1:8" ht="15.6">
      <c r="A23" s="17" t="s">
        <v>29</v>
      </c>
      <c r="B23" s="18" t="s">
        <v>30</v>
      </c>
      <c r="C23" s="1"/>
      <c r="D23" s="1"/>
      <c r="E23" s="1"/>
      <c r="F23" s="1"/>
      <c r="G23" s="1"/>
      <c r="H23" s="9">
        <f t="shared" si="3"/>
        <v>0</v>
      </c>
    </row>
    <row r="24" spans="1:8" ht="15.6">
      <c r="A24" s="17" t="s">
        <v>31</v>
      </c>
      <c r="B24" s="18" t="s">
        <v>32</v>
      </c>
      <c r="C24" s="1"/>
      <c r="D24" s="1"/>
      <c r="E24" s="1"/>
      <c r="F24" s="1"/>
      <c r="G24" s="1"/>
      <c r="H24" s="9">
        <f t="shared" si="3"/>
        <v>0</v>
      </c>
    </row>
    <row r="25" spans="1:8" ht="15.6">
      <c r="A25" s="17" t="s">
        <v>31</v>
      </c>
      <c r="B25" s="18" t="s">
        <v>33</v>
      </c>
      <c r="C25" s="1">
        <v>18</v>
      </c>
      <c r="D25" s="1">
        <v>2</v>
      </c>
      <c r="E25" s="1"/>
      <c r="F25" s="1"/>
      <c r="G25" s="1"/>
      <c r="H25" s="9">
        <f t="shared" si="3"/>
        <v>20</v>
      </c>
    </row>
    <row r="26" spans="1:8" ht="15.6">
      <c r="A26" s="17" t="s">
        <v>34</v>
      </c>
      <c r="B26" s="18" t="s">
        <v>35</v>
      </c>
      <c r="C26" s="1"/>
      <c r="D26" s="1"/>
      <c r="E26" s="1"/>
      <c r="F26" s="1"/>
      <c r="G26" s="1"/>
      <c r="H26" s="9">
        <f t="shared" si="3"/>
        <v>0</v>
      </c>
    </row>
    <row r="27" spans="1:8" ht="15.6">
      <c r="A27" s="17" t="s">
        <v>34</v>
      </c>
      <c r="B27" s="18" t="s">
        <v>36</v>
      </c>
      <c r="C27" s="1"/>
      <c r="D27" s="1"/>
      <c r="E27" s="1"/>
      <c r="F27" s="1"/>
      <c r="G27" s="1"/>
      <c r="H27" s="9">
        <f t="shared" si="3"/>
        <v>0</v>
      </c>
    </row>
    <row r="28" spans="1:8" ht="15.6">
      <c r="A28" s="17" t="s">
        <v>37</v>
      </c>
      <c r="B28" s="18" t="s">
        <v>38</v>
      </c>
      <c r="C28" s="1"/>
      <c r="D28" s="1"/>
      <c r="E28" s="1"/>
      <c r="F28" s="1"/>
      <c r="G28" s="1"/>
      <c r="H28" s="9">
        <f t="shared" si="3"/>
        <v>0</v>
      </c>
    </row>
    <row r="29" spans="1:8" ht="15.6">
      <c r="A29" s="17" t="s">
        <v>37</v>
      </c>
      <c r="B29" s="18" t="s">
        <v>39</v>
      </c>
      <c r="C29" s="1"/>
      <c r="D29" s="1"/>
      <c r="E29" s="1"/>
      <c r="F29" s="1"/>
      <c r="G29" s="1"/>
      <c r="H29" s="9">
        <f t="shared" si="3"/>
        <v>0</v>
      </c>
    </row>
    <row r="30" spans="1:8" ht="15.6">
      <c r="A30" s="17" t="s">
        <v>40</v>
      </c>
      <c r="B30" s="18" t="s">
        <v>41</v>
      </c>
      <c r="C30" s="1"/>
      <c r="D30" s="1">
        <v>1</v>
      </c>
      <c r="E30" s="1"/>
      <c r="F30" s="1"/>
      <c r="G30" s="1"/>
      <c r="H30" s="9">
        <f t="shared" si="3"/>
        <v>1</v>
      </c>
    </row>
    <row r="31" spans="1:8" ht="15.6">
      <c r="A31" s="17" t="s">
        <v>40</v>
      </c>
      <c r="B31" s="18" t="s">
        <v>42</v>
      </c>
      <c r="C31" s="1">
        <v>1</v>
      </c>
      <c r="D31" s="1"/>
      <c r="E31" s="1"/>
      <c r="F31" s="1"/>
      <c r="G31" s="1"/>
      <c r="H31" s="9">
        <f t="shared" si="3"/>
        <v>1</v>
      </c>
    </row>
    <row r="32" spans="1:8" ht="15.6">
      <c r="A32" s="17" t="s">
        <v>40</v>
      </c>
      <c r="B32" s="18" t="s">
        <v>43</v>
      </c>
      <c r="C32" s="1"/>
      <c r="D32" s="1"/>
      <c r="E32" s="1"/>
      <c r="F32" s="1"/>
      <c r="G32" s="1"/>
      <c r="H32" s="9">
        <f t="shared" si="3"/>
        <v>0</v>
      </c>
    </row>
    <row r="33" spans="1:8" ht="15.6">
      <c r="A33" s="17" t="s">
        <v>40</v>
      </c>
      <c r="B33" s="18" t="s">
        <v>44</v>
      </c>
      <c r="C33" s="1"/>
      <c r="D33" s="1"/>
      <c r="E33" s="1"/>
      <c r="F33" s="1"/>
      <c r="G33" s="1"/>
      <c r="H33" s="9">
        <f t="shared" si="3"/>
        <v>0</v>
      </c>
    </row>
    <row r="34" spans="1:8" ht="15.6">
      <c r="A34" s="17" t="s">
        <v>45</v>
      </c>
      <c r="B34" s="18" t="s">
        <v>46</v>
      </c>
      <c r="C34" s="1"/>
      <c r="D34" s="1"/>
      <c r="E34" s="1"/>
      <c r="F34" s="1"/>
      <c r="G34" s="1"/>
      <c r="H34" s="9">
        <f t="shared" si="3"/>
        <v>0</v>
      </c>
    </row>
    <row r="35" spans="1:8" ht="15.6">
      <c r="A35" s="17" t="s">
        <v>45</v>
      </c>
      <c r="B35" s="18" t="s">
        <v>47</v>
      </c>
      <c r="C35" s="1"/>
      <c r="D35" s="1"/>
      <c r="E35" s="1"/>
      <c r="F35" s="1"/>
      <c r="G35" s="1"/>
      <c r="H35" s="9">
        <f t="shared" si="3"/>
        <v>0</v>
      </c>
    </row>
    <row r="36" spans="1:8" ht="15.6">
      <c r="A36" s="17" t="s">
        <v>45</v>
      </c>
      <c r="B36" s="18" t="s">
        <v>48</v>
      </c>
      <c r="C36" s="1"/>
      <c r="D36" s="1"/>
      <c r="E36" s="1"/>
      <c r="F36" s="1"/>
      <c r="G36" s="1"/>
      <c r="H36" s="9">
        <f t="shared" si="3"/>
        <v>0</v>
      </c>
    </row>
    <row r="37" spans="1:8" ht="15.6">
      <c r="A37" s="17" t="s">
        <v>49</v>
      </c>
      <c r="B37" s="18" t="s">
        <v>49</v>
      </c>
      <c r="C37" s="1"/>
      <c r="D37" s="1"/>
      <c r="E37" s="1"/>
      <c r="F37" s="1"/>
      <c r="G37" s="1"/>
      <c r="H37" s="9">
        <f t="shared" si="3"/>
        <v>0</v>
      </c>
    </row>
    <row r="38" spans="1:8" ht="15.6">
      <c r="A38" s="17" t="s">
        <v>50</v>
      </c>
      <c r="B38" s="18" t="s">
        <v>51</v>
      </c>
      <c r="C38" s="1"/>
      <c r="D38" s="1"/>
      <c r="E38" s="1"/>
      <c r="F38" s="1"/>
      <c r="G38" s="1"/>
      <c r="H38" s="9">
        <f t="shared" si="3"/>
        <v>0</v>
      </c>
    </row>
    <row r="39" spans="1:8" ht="15.6">
      <c r="A39" s="17" t="s">
        <v>52</v>
      </c>
      <c r="B39" s="18" t="s">
        <v>22</v>
      </c>
      <c r="C39" s="1"/>
      <c r="D39" s="1"/>
      <c r="E39" s="1"/>
      <c r="F39" s="1"/>
      <c r="G39" s="1"/>
      <c r="H39" s="9">
        <f t="shared" si="3"/>
        <v>0</v>
      </c>
    </row>
    <row r="40" spans="1:8" ht="15.6">
      <c r="A40" s="17" t="s">
        <v>53</v>
      </c>
      <c r="B40" s="18" t="s">
        <v>54</v>
      </c>
      <c r="C40" s="1">
        <v>2</v>
      </c>
      <c r="D40" s="1"/>
      <c r="E40" s="1"/>
      <c r="F40" s="1"/>
      <c r="G40" s="1"/>
      <c r="H40" s="9">
        <f t="shared" si="3"/>
        <v>2</v>
      </c>
    </row>
    <row r="41" spans="1:8" ht="15.6">
      <c r="A41" s="17" t="s">
        <v>55</v>
      </c>
      <c r="B41" s="18" t="s">
        <v>56</v>
      </c>
      <c r="C41" s="1"/>
      <c r="D41" s="1"/>
      <c r="E41" s="1"/>
      <c r="F41" s="1"/>
      <c r="G41" s="1"/>
      <c r="H41" s="9">
        <f t="shared" si="3"/>
        <v>0</v>
      </c>
    </row>
    <row r="42" spans="1:8" ht="15.6">
      <c r="A42" s="17" t="s">
        <v>55</v>
      </c>
      <c r="B42" s="18" t="s">
        <v>57</v>
      </c>
      <c r="C42" s="1">
        <v>1</v>
      </c>
      <c r="D42" s="1"/>
      <c r="E42" s="1"/>
      <c r="F42" s="1"/>
      <c r="G42" s="1"/>
      <c r="H42" s="9">
        <f t="shared" si="3"/>
        <v>1</v>
      </c>
    </row>
    <row r="43" spans="1:8" ht="15.6">
      <c r="A43" s="17" t="s">
        <v>55</v>
      </c>
      <c r="B43" s="18" t="s">
        <v>58</v>
      </c>
      <c r="C43" s="1"/>
      <c r="D43" s="1"/>
      <c r="E43" s="1"/>
      <c r="F43" s="1"/>
      <c r="G43" s="1"/>
      <c r="H43" s="9">
        <f t="shared" si="3"/>
        <v>0</v>
      </c>
    </row>
    <row r="44" spans="1:8" ht="15.6">
      <c r="A44" s="17" t="s">
        <v>55</v>
      </c>
      <c r="B44" s="18" t="s">
        <v>59</v>
      </c>
      <c r="C44" s="1"/>
      <c r="D44" s="1"/>
      <c r="E44" s="1"/>
      <c r="F44" s="1"/>
      <c r="G44" s="1"/>
      <c r="H44" s="9">
        <f t="shared" si="3"/>
        <v>0</v>
      </c>
    </row>
    <row r="45" spans="1:8" ht="15.6">
      <c r="A45" s="17" t="s">
        <v>55</v>
      </c>
      <c r="B45" s="18" t="s">
        <v>60</v>
      </c>
      <c r="C45" s="1"/>
      <c r="D45" s="1"/>
      <c r="E45" s="1"/>
      <c r="F45" s="1"/>
      <c r="G45" s="1"/>
      <c r="H45" s="9">
        <f t="shared" si="3"/>
        <v>0</v>
      </c>
    </row>
    <row r="46" spans="1:8" ht="15.6">
      <c r="A46" s="17" t="s">
        <v>55</v>
      </c>
      <c r="B46" s="18" t="s">
        <v>61</v>
      </c>
      <c r="C46" s="1"/>
      <c r="D46" s="1"/>
      <c r="E46" s="1"/>
      <c r="F46" s="1"/>
      <c r="G46" s="1"/>
      <c r="H46" s="9">
        <f t="shared" si="3"/>
        <v>0</v>
      </c>
    </row>
    <row r="47" spans="1:8" ht="15.6">
      <c r="A47" s="17" t="s">
        <v>55</v>
      </c>
      <c r="B47" s="18" t="s">
        <v>62</v>
      </c>
      <c r="C47" s="1"/>
      <c r="D47" s="1"/>
      <c r="E47" s="1"/>
      <c r="F47" s="1"/>
      <c r="G47" s="1"/>
      <c r="H47" s="9">
        <f t="shared" si="3"/>
        <v>0</v>
      </c>
    </row>
    <row r="48" spans="1:8" ht="15.6">
      <c r="A48" s="17" t="s">
        <v>55</v>
      </c>
      <c r="B48" s="18" t="s">
        <v>63</v>
      </c>
      <c r="C48" s="1">
        <v>1</v>
      </c>
      <c r="D48" s="1"/>
      <c r="E48" s="1"/>
      <c r="F48" s="1"/>
      <c r="G48" s="1"/>
      <c r="H48" s="9">
        <f t="shared" si="3"/>
        <v>1</v>
      </c>
    </row>
    <row r="49" spans="1:8" ht="15.6">
      <c r="A49" s="17" t="s">
        <v>64</v>
      </c>
      <c r="B49" s="18" t="s">
        <v>65</v>
      </c>
      <c r="C49" s="1">
        <v>1</v>
      </c>
      <c r="D49" s="1"/>
      <c r="E49" s="1"/>
      <c r="F49" s="1"/>
      <c r="G49" s="1"/>
      <c r="H49" s="9">
        <f t="shared" si="3"/>
        <v>1</v>
      </c>
    </row>
    <row r="50" spans="1:8" ht="15.6">
      <c r="A50" s="17" t="s">
        <v>66</v>
      </c>
      <c r="B50" s="18" t="s">
        <v>67</v>
      </c>
      <c r="C50" s="1"/>
      <c r="D50" s="1"/>
      <c r="E50" s="1"/>
      <c r="F50" s="1"/>
      <c r="G50" s="1"/>
      <c r="H50" s="9">
        <f t="shared" si="3"/>
        <v>0</v>
      </c>
    </row>
    <row r="51" spans="1:8" ht="15.6">
      <c r="A51" s="17" t="s">
        <v>66</v>
      </c>
      <c r="B51" s="18" t="s">
        <v>68</v>
      </c>
      <c r="C51" s="1"/>
      <c r="D51" s="1"/>
      <c r="E51" s="1"/>
      <c r="F51" s="1"/>
      <c r="G51" s="1"/>
      <c r="H51" s="9">
        <f t="shared" si="3"/>
        <v>0</v>
      </c>
    </row>
    <row r="52" spans="1:8" ht="15.6">
      <c r="A52" s="17" t="s">
        <v>66</v>
      </c>
      <c r="B52" s="18" t="s">
        <v>69</v>
      </c>
      <c r="C52" s="1"/>
      <c r="D52" s="1"/>
      <c r="E52" s="1"/>
      <c r="F52" s="1"/>
      <c r="G52" s="1"/>
      <c r="H52" s="9">
        <f t="shared" si="3"/>
        <v>0</v>
      </c>
    </row>
    <row r="53" spans="1:8" ht="15.6">
      <c r="A53" s="17" t="s">
        <v>70</v>
      </c>
      <c r="B53" s="18" t="s">
        <v>54</v>
      </c>
      <c r="C53" s="1"/>
      <c r="D53" s="1"/>
      <c r="E53" s="1"/>
      <c r="F53" s="1"/>
      <c r="G53" s="1"/>
      <c r="H53" s="9">
        <f t="shared" si="3"/>
        <v>0</v>
      </c>
    </row>
    <row r="54" spans="1:8" ht="15.6">
      <c r="A54" s="17" t="s">
        <v>71</v>
      </c>
      <c r="B54" s="18" t="s">
        <v>72</v>
      </c>
      <c r="C54" s="1"/>
      <c r="D54" s="1"/>
      <c r="E54" s="1"/>
      <c r="F54" s="1"/>
      <c r="G54" s="1"/>
      <c r="H54" s="9">
        <f t="shared" si="3"/>
        <v>0</v>
      </c>
    </row>
    <row r="55" spans="1:8" ht="15.6">
      <c r="A55" s="17" t="s">
        <v>71</v>
      </c>
      <c r="B55" s="18" t="s">
        <v>73</v>
      </c>
      <c r="C55" s="1"/>
      <c r="D55" s="1"/>
      <c r="E55" s="1"/>
      <c r="F55" s="1"/>
      <c r="G55" s="1"/>
      <c r="H55" s="9">
        <f t="shared" si="3"/>
        <v>0</v>
      </c>
    </row>
    <row r="56" spans="1:8" ht="15.6">
      <c r="A56" s="17" t="s">
        <v>71</v>
      </c>
      <c r="B56" s="18" t="s">
        <v>74</v>
      </c>
      <c r="C56" s="1"/>
      <c r="D56" s="1"/>
      <c r="E56" s="1"/>
      <c r="F56" s="1"/>
      <c r="G56" s="1"/>
      <c r="H56" s="9">
        <f t="shared" si="3"/>
        <v>0</v>
      </c>
    </row>
    <row r="57" spans="1:8" ht="15.6">
      <c r="A57" s="17" t="s">
        <v>71</v>
      </c>
      <c r="B57" s="18" t="s">
        <v>75</v>
      </c>
      <c r="C57" s="1"/>
      <c r="D57" s="1"/>
      <c r="E57" s="1"/>
      <c r="F57" s="1"/>
      <c r="G57" s="1"/>
      <c r="H57" s="9">
        <f t="shared" si="3"/>
        <v>0</v>
      </c>
    </row>
    <row r="58" spans="1:8" ht="15.6">
      <c r="A58" s="17" t="s">
        <v>76</v>
      </c>
      <c r="B58" s="18" t="s">
        <v>22</v>
      </c>
      <c r="C58" s="1">
        <v>8</v>
      </c>
      <c r="D58" s="1"/>
      <c r="E58" s="1"/>
      <c r="F58" s="1"/>
      <c r="G58" s="1"/>
      <c r="H58" s="9">
        <f t="shared" si="3"/>
        <v>8</v>
      </c>
    </row>
    <row r="60" spans="1:8" ht="13.2">
      <c r="A60" s="19" t="s">
        <v>78</v>
      </c>
      <c r="C60" s="9">
        <f t="shared" ref="C60:D60" si="4">SUM(C13:C58)</f>
        <v>42</v>
      </c>
      <c r="D60" s="9">
        <f t="shared" si="4"/>
        <v>3</v>
      </c>
      <c r="H60" s="9">
        <f>SUM(C60:G60)</f>
        <v>45</v>
      </c>
    </row>
    <row r="61" spans="1:8" ht="13.2">
      <c r="A61" s="19" t="s">
        <v>79</v>
      </c>
      <c r="C61" s="9">
        <f t="shared" ref="C61:D61" si="5">COUNT(C13:C58)</f>
        <v>9</v>
      </c>
      <c r="D61" s="9">
        <f t="shared" si="5"/>
        <v>2</v>
      </c>
      <c r="H61" s="9">
        <f>COUNTIF(H13:H58,"&gt;0")</f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H62"/>
  <sheetViews>
    <sheetView workbookViewId="0"/>
  </sheetViews>
  <sheetFormatPr defaultColWidth="12.6640625" defaultRowHeight="15.75" customHeight="1"/>
  <cols>
    <col min="1" max="1" width="12.21875" customWidth="1"/>
    <col min="2" max="2" width="17.88671875" customWidth="1"/>
    <col min="3" max="3" width="18.88671875" bestFit="1" customWidth="1"/>
    <col min="8" max="8" width="7" bestFit="1" customWidth="1"/>
  </cols>
  <sheetData>
    <row r="1" spans="1:8" ht="15.75" customHeight="1">
      <c r="A1" s="1"/>
      <c r="B1" s="1"/>
      <c r="C1" s="2">
        <v>1</v>
      </c>
      <c r="D1" s="2">
        <v>2</v>
      </c>
      <c r="E1" s="2">
        <v>3</v>
      </c>
      <c r="F1" s="2">
        <v>4</v>
      </c>
      <c r="G1" s="2">
        <v>5</v>
      </c>
    </row>
    <row r="2" spans="1:8" ht="15.75" customHeight="1">
      <c r="A2" s="1"/>
      <c r="B2" s="4" t="s">
        <v>91</v>
      </c>
      <c r="C2" s="34" t="s">
        <v>102</v>
      </c>
      <c r="D2" s="34"/>
      <c r="E2" s="34"/>
      <c r="F2" s="33"/>
      <c r="G2" s="33"/>
      <c r="H2" s="6" t="s">
        <v>78</v>
      </c>
    </row>
    <row r="3" spans="1:8" ht="15.75" customHeight="1">
      <c r="A3" s="8"/>
      <c r="B3" s="4" t="s">
        <v>8</v>
      </c>
      <c r="C3" s="1">
        <v>5</v>
      </c>
      <c r="D3" s="1"/>
      <c r="E3" s="1"/>
      <c r="F3" s="1"/>
      <c r="G3" s="1"/>
    </row>
    <row r="4" spans="1:8" ht="15.75" customHeight="1">
      <c r="A4" s="8"/>
      <c r="B4" s="4" t="s">
        <v>94</v>
      </c>
      <c r="C4" s="1">
        <v>1</v>
      </c>
      <c r="D4" s="35"/>
      <c r="E4" s="35"/>
      <c r="F4" s="1"/>
      <c r="G4" s="1"/>
    </row>
    <row r="5" spans="1:8" ht="15.75" customHeight="1">
      <c r="A5" s="8"/>
      <c r="B5" s="4" t="s">
        <v>95</v>
      </c>
      <c r="C5" s="35">
        <v>0.375</v>
      </c>
      <c r="D5" s="35"/>
      <c r="E5" s="35"/>
      <c r="F5" s="1"/>
      <c r="G5" s="1"/>
    </row>
    <row r="6" spans="1:8" ht="15.75" customHeight="1">
      <c r="A6" s="8"/>
      <c r="B6" s="4" t="s">
        <v>96</v>
      </c>
      <c r="C6" s="35">
        <v>0.54166666666666663</v>
      </c>
      <c r="D6" s="35"/>
      <c r="E6" s="35"/>
      <c r="F6" s="1"/>
      <c r="G6" s="1"/>
    </row>
    <row r="7" spans="1:8" ht="15.75" customHeight="1">
      <c r="A7" s="8"/>
      <c r="B7" s="4" t="s">
        <v>97</v>
      </c>
      <c r="C7" s="10">
        <f>(C6-C5)*24</f>
        <v>3.9999999999999991</v>
      </c>
      <c r="D7" s="35"/>
      <c r="E7" s="35"/>
      <c r="F7" s="1"/>
      <c r="G7" s="1"/>
    </row>
    <row r="8" spans="1:8" ht="15.75" customHeight="1">
      <c r="A8" s="8"/>
      <c r="B8" s="4" t="s">
        <v>9</v>
      </c>
      <c r="C8" s="10">
        <f>C4*C7</f>
        <v>3.9999999999999991</v>
      </c>
      <c r="D8" s="35"/>
      <c r="E8" s="35"/>
      <c r="F8" s="1"/>
      <c r="G8" s="1"/>
      <c r="H8" s="11">
        <f>SUM(C8:G8)</f>
        <v>3.9999999999999991</v>
      </c>
    </row>
    <row r="9" spans="1:8" ht="15.75" customHeight="1">
      <c r="A9" s="8"/>
      <c r="B9" s="4" t="s">
        <v>98</v>
      </c>
      <c r="C9" s="13">
        <v>3.5</v>
      </c>
      <c r="D9" s="13"/>
      <c r="E9" s="13"/>
      <c r="F9" s="14"/>
      <c r="G9" s="1"/>
    </row>
    <row r="10" spans="1:8" ht="15.75" customHeight="1">
      <c r="A10" s="8"/>
      <c r="B10" s="4" t="s">
        <v>10</v>
      </c>
      <c r="C10" s="13">
        <f>C4*C9</f>
        <v>3.5</v>
      </c>
      <c r="D10" s="13"/>
      <c r="E10" s="13"/>
      <c r="F10" s="14"/>
      <c r="G10" s="1"/>
      <c r="H10" s="11">
        <f>SUM(C10:G10)</f>
        <v>3.5</v>
      </c>
    </row>
    <row r="11" spans="1:8" ht="15.75" customHeight="1">
      <c r="A11" s="8"/>
      <c r="B11" s="4" t="s">
        <v>99</v>
      </c>
      <c r="C11" s="36" t="s">
        <v>103</v>
      </c>
      <c r="D11" s="36"/>
      <c r="E11" s="36"/>
      <c r="F11" s="37"/>
      <c r="G11" s="38"/>
    </row>
    <row r="12" spans="1:8" ht="15.75" customHeight="1">
      <c r="A12" s="15" t="s">
        <v>11</v>
      </c>
      <c r="B12" s="16" t="s">
        <v>12</v>
      </c>
      <c r="C12" s="1"/>
      <c r="D12" s="1"/>
      <c r="E12" s="1"/>
      <c r="F12" s="1"/>
      <c r="G12" s="1"/>
    </row>
    <row r="13" spans="1:8" ht="15.75" customHeight="1">
      <c r="A13" s="17" t="s">
        <v>13</v>
      </c>
      <c r="B13" s="18" t="s">
        <v>14</v>
      </c>
      <c r="C13" s="1">
        <v>3</v>
      </c>
      <c r="D13" s="1"/>
      <c r="E13" s="1"/>
      <c r="F13" s="1"/>
      <c r="G13" s="1"/>
      <c r="H13" s="9">
        <f t="shared" ref="H13:H59" si="0">SUM(C13:G13)</f>
        <v>3</v>
      </c>
    </row>
    <row r="14" spans="1:8" ht="15.75" customHeight="1">
      <c r="A14" s="17" t="s">
        <v>13</v>
      </c>
      <c r="B14" s="18" t="s">
        <v>15</v>
      </c>
      <c r="C14" s="1"/>
      <c r="D14" s="1"/>
      <c r="E14" s="1"/>
      <c r="F14" s="1"/>
      <c r="G14" s="1"/>
      <c r="H14" s="9">
        <f t="shared" si="0"/>
        <v>0</v>
      </c>
    </row>
    <row r="15" spans="1:8" ht="15.75" customHeight="1">
      <c r="A15" s="17" t="s">
        <v>16</v>
      </c>
      <c r="B15" s="18" t="s">
        <v>17</v>
      </c>
      <c r="C15" s="1"/>
      <c r="D15" s="1"/>
      <c r="E15" s="1"/>
      <c r="F15" s="1"/>
      <c r="G15" s="1"/>
      <c r="H15" s="9">
        <f t="shared" si="0"/>
        <v>0</v>
      </c>
    </row>
    <row r="16" spans="1:8" ht="15.75" customHeight="1">
      <c r="A16" s="17" t="s">
        <v>16</v>
      </c>
      <c r="B16" s="18" t="s">
        <v>18</v>
      </c>
      <c r="C16" s="1">
        <v>1</v>
      </c>
      <c r="D16" s="1"/>
      <c r="E16" s="1"/>
      <c r="F16" s="1"/>
      <c r="G16" s="1"/>
      <c r="H16" s="9">
        <f t="shared" si="0"/>
        <v>1</v>
      </c>
    </row>
    <row r="17" spans="1:8" ht="15.75" customHeight="1">
      <c r="A17" s="17" t="s">
        <v>16</v>
      </c>
      <c r="B17" s="18" t="s">
        <v>19</v>
      </c>
      <c r="C17" s="1"/>
      <c r="D17" s="1"/>
      <c r="E17" s="1"/>
      <c r="F17" s="1"/>
      <c r="G17" s="1"/>
      <c r="H17" s="9">
        <f t="shared" si="0"/>
        <v>0</v>
      </c>
    </row>
    <row r="18" spans="1:8" ht="15.75" customHeight="1">
      <c r="A18" s="17" t="s">
        <v>16</v>
      </c>
      <c r="B18" s="18" t="s">
        <v>20</v>
      </c>
      <c r="C18" s="1"/>
      <c r="D18" s="1"/>
      <c r="E18" s="1"/>
      <c r="F18" s="1"/>
      <c r="G18" s="1"/>
      <c r="H18" s="9">
        <f t="shared" si="0"/>
        <v>0</v>
      </c>
    </row>
    <row r="19" spans="1:8" ht="15.75" customHeight="1">
      <c r="A19" s="17" t="s">
        <v>21</v>
      </c>
      <c r="B19" s="18" t="s">
        <v>22</v>
      </c>
      <c r="C19" s="1"/>
      <c r="D19" s="1"/>
      <c r="E19" s="1"/>
      <c r="F19" s="1"/>
      <c r="G19" s="1"/>
      <c r="H19" s="9">
        <f t="shared" si="0"/>
        <v>0</v>
      </c>
    </row>
    <row r="20" spans="1:8" ht="15.75" customHeight="1">
      <c r="A20" s="17" t="s">
        <v>23</v>
      </c>
      <c r="B20" s="18" t="s">
        <v>24</v>
      </c>
      <c r="C20" s="1"/>
      <c r="D20" s="1"/>
      <c r="E20" s="1"/>
      <c r="F20" s="1"/>
      <c r="G20" s="1"/>
      <c r="H20" s="9">
        <f t="shared" si="0"/>
        <v>0</v>
      </c>
    </row>
    <row r="21" spans="1:8" ht="15.75" customHeight="1">
      <c r="A21" s="17" t="s">
        <v>25</v>
      </c>
      <c r="B21" s="18" t="s">
        <v>26</v>
      </c>
      <c r="C21" s="1"/>
      <c r="D21" s="1"/>
      <c r="E21" s="1"/>
      <c r="F21" s="1"/>
      <c r="G21" s="1"/>
      <c r="H21" s="9">
        <f t="shared" si="0"/>
        <v>0</v>
      </c>
    </row>
    <row r="22" spans="1:8" ht="15.6">
      <c r="A22" s="17" t="s">
        <v>27</v>
      </c>
      <c r="B22" s="18" t="s">
        <v>28</v>
      </c>
      <c r="C22" s="1"/>
      <c r="D22" s="1"/>
      <c r="E22" s="1"/>
      <c r="F22" s="1"/>
      <c r="G22" s="1"/>
      <c r="H22" s="9">
        <f t="shared" si="0"/>
        <v>0</v>
      </c>
    </row>
    <row r="23" spans="1:8" ht="15.6">
      <c r="A23" s="17" t="s">
        <v>29</v>
      </c>
      <c r="B23" s="18" t="s">
        <v>30</v>
      </c>
      <c r="C23" s="1"/>
      <c r="D23" s="1"/>
      <c r="E23" s="1"/>
      <c r="F23" s="1"/>
      <c r="G23" s="1"/>
      <c r="H23" s="9">
        <f t="shared" si="0"/>
        <v>0</v>
      </c>
    </row>
    <row r="24" spans="1:8" ht="15.6">
      <c r="A24" s="17" t="s">
        <v>31</v>
      </c>
      <c r="B24" s="18" t="s">
        <v>32</v>
      </c>
      <c r="C24" s="1"/>
      <c r="D24" s="1"/>
      <c r="E24" s="1"/>
      <c r="F24" s="1"/>
      <c r="G24" s="1"/>
      <c r="H24" s="9">
        <f t="shared" si="0"/>
        <v>0</v>
      </c>
    </row>
    <row r="25" spans="1:8" ht="15.6">
      <c r="A25" s="17" t="s">
        <v>31</v>
      </c>
      <c r="B25" s="18" t="s">
        <v>33</v>
      </c>
      <c r="C25" s="1">
        <v>16</v>
      </c>
      <c r="D25" s="1"/>
      <c r="E25" s="1"/>
      <c r="F25" s="1"/>
      <c r="G25" s="1"/>
      <c r="H25" s="9">
        <f t="shared" si="0"/>
        <v>16</v>
      </c>
    </row>
    <row r="26" spans="1:8" ht="15.6">
      <c r="A26" s="17" t="s">
        <v>34</v>
      </c>
      <c r="B26" s="18" t="s">
        <v>35</v>
      </c>
      <c r="C26" s="1"/>
      <c r="D26" s="1"/>
      <c r="E26" s="1"/>
      <c r="F26" s="1"/>
      <c r="G26" s="1"/>
      <c r="H26" s="9">
        <f t="shared" si="0"/>
        <v>0</v>
      </c>
    </row>
    <row r="27" spans="1:8" ht="15.6">
      <c r="A27" s="17" t="s">
        <v>34</v>
      </c>
      <c r="B27" s="18" t="s">
        <v>36</v>
      </c>
      <c r="C27" s="1"/>
      <c r="D27" s="1"/>
      <c r="E27" s="1"/>
      <c r="F27" s="1"/>
      <c r="G27" s="1"/>
      <c r="H27" s="9">
        <f t="shared" si="0"/>
        <v>0</v>
      </c>
    </row>
    <row r="28" spans="1:8" ht="15.6">
      <c r="A28" s="17" t="s">
        <v>37</v>
      </c>
      <c r="B28" s="18" t="s">
        <v>38</v>
      </c>
      <c r="C28" s="1"/>
      <c r="D28" s="1"/>
      <c r="E28" s="1"/>
      <c r="F28" s="1"/>
      <c r="G28" s="1"/>
      <c r="H28" s="9">
        <f t="shared" si="0"/>
        <v>0</v>
      </c>
    </row>
    <row r="29" spans="1:8" ht="15.6">
      <c r="A29" s="17" t="s">
        <v>37</v>
      </c>
      <c r="B29" s="18" t="s">
        <v>39</v>
      </c>
      <c r="C29" s="1"/>
      <c r="D29" s="1"/>
      <c r="E29" s="1"/>
      <c r="F29" s="1"/>
      <c r="G29" s="1"/>
      <c r="H29" s="9">
        <f t="shared" si="0"/>
        <v>0</v>
      </c>
    </row>
    <row r="30" spans="1:8" ht="15.6">
      <c r="A30" s="17" t="s">
        <v>40</v>
      </c>
      <c r="B30" s="18" t="s">
        <v>41</v>
      </c>
      <c r="C30" s="1"/>
      <c r="D30" s="1"/>
      <c r="E30" s="1"/>
      <c r="F30" s="1"/>
      <c r="G30" s="1"/>
      <c r="H30" s="9">
        <f t="shared" si="0"/>
        <v>0</v>
      </c>
    </row>
    <row r="31" spans="1:8" ht="15.6">
      <c r="A31" s="17" t="s">
        <v>40</v>
      </c>
      <c r="B31" s="18" t="s">
        <v>42</v>
      </c>
      <c r="C31" s="1"/>
      <c r="D31" s="1"/>
      <c r="E31" s="1"/>
      <c r="F31" s="1"/>
      <c r="G31" s="1"/>
      <c r="H31" s="9">
        <f t="shared" si="0"/>
        <v>0</v>
      </c>
    </row>
    <row r="32" spans="1:8" ht="15.6">
      <c r="A32" s="17" t="s">
        <v>40</v>
      </c>
      <c r="B32" s="18" t="s">
        <v>43</v>
      </c>
      <c r="C32" s="1"/>
      <c r="D32" s="1"/>
      <c r="E32" s="1"/>
      <c r="F32" s="1"/>
      <c r="G32" s="1"/>
      <c r="H32" s="9">
        <f t="shared" si="0"/>
        <v>0</v>
      </c>
    </row>
    <row r="33" spans="1:8" ht="15.6">
      <c r="A33" s="17" t="s">
        <v>40</v>
      </c>
      <c r="B33" s="18" t="s">
        <v>44</v>
      </c>
      <c r="C33" s="1"/>
      <c r="D33" s="1"/>
      <c r="E33" s="1"/>
      <c r="F33" s="1"/>
      <c r="G33" s="1"/>
      <c r="H33" s="9">
        <f t="shared" si="0"/>
        <v>0</v>
      </c>
    </row>
    <row r="34" spans="1:8" ht="15.6">
      <c r="A34" s="17" t="s">
        <v>45</v>
      </c>
      <c r="B34" s="18" t="s">
        <v>46</v>
      </c>
      <c r="C34" s="1"/>
      <c r="D34" s="1"/>
      <c r="E34" s="1"/>
      <c r="F34" s="1"/>
      <c r="G34" s="1"/>
      <c r="H34" s="9">
        <f t="shared" si="0"/>
        <v>0</v>
      </c>
    </row>
    <row r="35" spans="1:8" ht="15.6">
      <c r="A35" s="17" t="s">
        <v>45</v>
      </c>
      <c r="B35" s="18" t="s">
        <v>47</v>
      </c>
      <c r="C35" s="1">
        <v>2</v>
      </c>
      <c r="D35" s="1"/>
      <c r="E35" s="1"/>
      <c r="F35" s="1"/>
      <c r="G35" s="1"/>
      <c r="H35" s="9">
        <f t="shared" si="0"/>
        <v>2</v>
      </c>
    </row>
    <row r="36" spans="1:8" ht="15.6">
      <c r="A36" s="17" t="s">
        <v>45</v>
      </c>
      <c r="B36" s="18" t="s">
        <v>48</v>
      </c>
      <c r="C36" s="1"/>
      <c r="D36" s="1"/>
      <c r="E36" s="1"/>
      <c r="F36" s="1"/>
      <c r="G36" s="1"/>
      <c r="H36" s="9">
        <f t="shared" si="0"/>
        <v>0</v>
      </c>
    </row>
    <row r="37" spans="1:8" ht="15.6">
      <c r="A37" s="17" t="s">
        <v>49</v>
      </c>
      <c r="B37" s="18" t="s">
        <v>49</v>
      </c>
      <c r="C37" s="1"/>
      <c r="D37" s="1"/>
      <c r="E37" s="1"/>
      <c r="F37" s="1"/>
      <c r="G37" s="1"/>
      <c r="H37" s="9">
        <f t="shared" si="0"/>
        <v>0</v>
      </c>
    </row>
    <row r="38" spans="1:8" ht="15.6">
      <c r="A38" s="17" t="s">
        <v>50</v>
      </c>
      <c r="B38" s="18" t="s">
        <v>51</v>
      </c>
      <c r="C38" s="1">
        <v>1</v>
      </c>
      <c r="D38" s="1"/>
      <c r="E38" s="1"/>
      <c r="F38" s="1"/>
      <c r="G38" s="1"/>
      <c r="H38" s="9">
        <f t="shared" si="0"/>
        <v>1</v>
      </c>
    </row>
    <row r="39" spans="1:8" ht="15.6">
      <c r="A39" s="17" t="s">
        <v>52</v>
      </c>
      <c r="B39" s="18" t="s">
        <v>22</v>
      </c>
      <c r="C39" s="1">
        <v>1</v>
      </c>
      <c r="D39" s="1"/>
      <c r="E39" s="1"/>
      <c r="F39" s="1"/>
      <c r="G39" s="1"/>
      <c r="H39" s="9">
        <f t="shared" si="0"/>
        <v>1</v>
      </c>
    </row>
    <row r="40" spans="1:8" ht="15.6">
      <c r="A40" s="17" t="s">
        <v>53</v>
      </c>
      <c r="B40" s="18" t="s">
        <v>54</v>
      </c>
      <c r="C40" s="1">
        <v>4</v>
      </c>
      <c r="D40" s="1"/>
      <c r="E40" s="1"/>
      <c r="F40" s="1"/>
      <c r="G40" s="1"/>
      <c r="H40" s="9">
        <f t="shared" si="0"/>
        <v>4</v>
      </c>
    </row>
    <row r="41" spans="1:8" ht="15.6">
      <c r="A41" s="17" t="s">
        <v>55</v>
      </c>
      <c r="B41" s="18" t="s">
        <v>56</v>
      </c>
      <c r="C41" s="1"/>
      <c r="D41" s="1"/>
      <c r="E41" s="1"/>
      <c r="F41" s="1"/>
      <c r="G41" s="1"/>
      <c r="H41" s="9">
        <f t="shared" si="0"/>
        <v>0</v>
      </c>
    </row>
    <row r="42" spans="1:8" ht="15.6">
      <c r="A42" s="17" t="s">
        <v>55</v>
      </c>
      <c r="B42" s="18" t="s">
        <v>57</v>
      </c>
      <c r="C42" s="1"/>
      <c r="D42" s="1"/>
      <c r="E42" s="1"/>
      <c r="F42" s="1"/>
      <c r="G42" s="1"/>
      <c r="H42" s="9">
        <f t="shared" si="0"/>
        <v>0</v>
      </c>
    </row>
    <row r="43" spans="1:8" ht="15.6">
      <c r="A43" s="17" t="s">
        <v>55</v>
      </c>
      <c r="B43" s="18" t="s">
        <v>58</v>
      </c>
      <c r="C43" s="1"/>
      <c r="D43" s="1"/>
      <c r="E43" s="1"/>
      <c r="F43" s="1"/>
      <c r="G43" s="1"/>
      <c r="H43" s="9">
        <f t="shared" si="0"/>
        <v>0</v>
      </c>
    </row>
    <row r="44" spans="1:8" ht="15.6">
      <c r="A44" s="17" t="s">
        <v>55</v>
      </c>
      <c r="B44" s="18" t="s">
        <v>59</v>
      </c>
      <c r="C44" s="1"/>
      <c r="D44" s="1"/>
      <c r="E44" s="1"/>
      <c r="F44" s="1"/>
      <c r="G44" s="1"/>
      <c r="H44" s="9">
        <f t="shared" si="0"/>
        <v>0</v>
      </c>
    </row>
    <row r="45" spans="1:8" ht="15.6">
      <c r="A45" s="17" t="s">
        <v>55</v>
      </c>
      <c r="B45" s="18" t="s">
        <v>60</v>
      </c>
      <c r="C45" s="1"/>
      <c r="D45" s="1"/>
      <c r="E45" s="1"/>
      <c r="F45" s="1"/>
      <c r="G45" s="1"/>
      <c r="H45" s="9">
        <f t="shared" si="0"/>
        <v>0</v>
      </c>
    </row>
    <row r="46" spans="1:8" ht="15.6">
      <c r="A46" s="17" t="s">
        <v>55</v>
      </c>
      <c r="B46" s="18" t="s">
        <v>61</v>
      </c>
      <c r="C46" s="1"/>
      <c r="D46" s="1"/>
      <c r="E46" s="1"/>
      <c r="F46" s="1"/>
      <c r="G46" s="1"/>
      <c r="H46" s="9">
        <f t="shared" si="0"/>
        <v>0</v>
      </c>
    </row>
    <row r="47" spans="1:8" ht="15.6">
      <c r="A47" s="17" t="s">
        <v>55</v>
      </c>
      <c r="B47" s="18" t="s">
        <v>62</v>
      </c>
      <c r="C47" s="1"/>
      <c r="D47" s="1"/>
      <c r="E47" s="1"/>
      <c r="F47" s="1"/>
      <c r="G47" s="1"/>
      <c r="H47" s="9">
        <f t="shared" si="0"/>
        <v>0</v>
      </c>
    </row>
    <row r="48" spans="1:8" ht="15.6">
      <c r="A48" s="17" t="s">
        <v>55</v>
      </c>
      <c r="B48" s="18" t="s">
        <v>63</v>
      </c>
      <c r="C48" s="1"/>
      <c r="D48" s="1"/>
      <c r="E48" s="1"/>
      <c r="F48" s="1"/>
      <c r="G48" s="1"/>
      <c r="H48" s="9">
        <f t="shared" si="0"/>
        <v>0</v>
      </c>
    </row>
    <row r="49" spans="1:8" ht="15.6">
      <c r="A49" s="17" t="s">
        <v>64</v>
      </c>
      <c r="B49" s="18" t="s">
        <v>65</v>
      </c>
      <c r="C49" s="1">
        <v>6</v>
      </c>
      <c r="D49" s="1"/>
      <c r="E49" s="1"/>
      <c r="F49" s="1"/>
      <c r="G49" s="1"/>
      <c r="H49" s="9">
        <f t="shared" si="0"/>
        <v>6</v>
      </c>
    </row>
    <row r="50" spans="1:8" ht="15.6">
      <c r="A50" s="17" t="s">
        <v>66</v>
      </c>
      <c r="B50" s="18" t="s">
        <v>67</v>
      </c>
      <c r="C50" s="1"/>
      <c r="D50" s="1"/>
      <c r="E50" s="1"/>
      <c r="F50" s="1"/>
      <c r="G50" s="1"/>
      <c r="H50" s="9">
        <f t="shared" si="0"/>
        <v>0</v>
      </c>
    </row>
    <row r="51" spans="1:8" ht="15.6">
      <c r="A51" s="17" t="s">
        <v>66</v>
      </c>
      <c r="B51" s="18" t="s">
        <v>68</v>
      </c>
      <c r="C51" s="1"/>
      <c r="D51" s="1"/>
      <c r="E51" s="1"/>
      <c r="F51" s="1"/>
      <c r="G51" s="1"/>
      <c r="H51" s="9">
        <f t="shared" si="0"/>
        <v>0</v>
      </c>
    </row>
    <row r="52" spans="1:8" ht="15.6">
      <c r="A52" s="17" t="s">
        <v>66</v>
      </c>
      <c r="B52" s="18" t="s">
        <v>69</v>
      </c>
      <c r="C52" s="1">
        <v>1</v>
      </c>
      <c r="D52" s="1"/>
      <c r="E52" s="1"/>
      <c r="F52" s="1"/>
      <c r="G52" s="1"/>
      <c r="H52" s="9">
        <f t="shared" si="0"/>
        <v>1</v>
      </c>
    </row>
    <row r="53" spans="1:8" ht="15.6">
      <c r="A53" s="17" t="s">
        <v>70</v>
      </c>
      <c r="B53" s="18" t="s">
        <v>54</v>
      </c>
      <c r="C53" s="1"/>
      <c r="D53" s="1"/>
      <c r="E53" s="1"/>
      <c r="F53" s="1"/>
      <c r="G53" s="1"/>
      <c r="H53" s="9">
        <f t="shared" si="0"/>
        <v>0</v>
      </c>
    </row>
    <row r="54" spans="1:8" ht="15.6">
      <c r="A54" s="17" t="s">
        <v>71</v>
      </c>
      <c r="B54" s="18" t="s">
        <v>72</v>
      </c>
      <c r="C54" s="1">
        <v>1</v>
      </c>
      <c r="D54" s="1"/>
      <c r="E54" s="1"/>
      <c r="F54" s="1"/>
      <c r="G54" s="1"/>
      <c r="H54" s="9">
        <f t="shared" si="0"/>
        <v>1</v>
      </c>
    </row>
    <row r="55" spans="1:8" ht="15.6">
      <c r="A55" s="17" t="s">
        <v>71</v>
      </c>
      <c r="B55" s="18" t="s">
        <v>73</v>
      </c>
      <c r="C55" s="1"/>
      <c r="D55" s="1"/>
      <c r="E55" s="1"/>
      <c r="F55" s="1"/>
      <c r="G55" s="1"/>
      <c r="H55" s="9">
        <f t="shared" si="0"/>
        <v>0</v>
      </c>
    </row>
    <row r="56" spans="1:8" ht="15.6">
      <c r="A56" s="17" t="s">
        <v>71</v>
      </c>
      <c r="B56" s="18" t="s">
        <v>74</v>
      </c>
      <c r="C56" s="1"/>
      <c r="D56" s="1"/>
      <c r="E56" s="1"/>
      <c r="F56" s="1"/>
      <c r="G56" s="1"/>
      <c r="H56" s="9">
        <f t="shared" si="0"/>
        <v>0</v>
      </c>
    </row>
    <row r="57" spans="1:8" ht="15.6">
      <c r="A57" s="17" t="s">
        <v>71</v>
      </c>
      <c r="B57" s="18" t="s">
        <v>75</v>
      </c>
      <c r="C57" s="1"/>
      <c r="D57" s="1"/>
      <c r="E57" s="1"/>
      <c r="F57" s="1"/>
      <c r="G57" s="1"/>
      <c r="H57" s="9">
        <f t="shared" si="0"/>
        <v>0</v>
      </c>
    </row>
    <row r="58" spans="1:8" ht="15.6">
      <c r="A58" s="17" t="s">
        <v>76</v>
      </c>
      <c r="B58" s="18" t="s">
        <v>22</v>
      </c>
      <c r="C58" s="1">
        <v>36</v>
      </c>
      <c r="D58" s="1"/>
      <c r="E58" s="1"/>
      <c r="F58" s="1"/>
      <c r="G58" s="1"/>
      <c r="H58" s="9">
        <f t="shared" si="0"/>
        <v>36</v>
      </c>
    </row>
    <row r="59" spans="1:8" ht="13.2">
      <c r="A59" s="9" t="s">
        <v>16</v>
      </c>
      <c r="B59" s="9" t="s">
        <v>104</v>
      </c>
      <c r="C59" s="9">
        <v>1</v>
      </c>
      <c r="H59" s="9">
        <f t="shared" si="0"/>
        <v>1</v>
      </c>
    </row>
    <row r="61" spans="1:8" ht="13.2">
      <c r="A61" s="19" t="s">
        <v>78</v>
      </c>
      <c r="C61" s="9">
        <f>SUM(C13:C59)</f>
        <v>73</v>
      </c>
      <c r="H61" s="9">
        <f>SUM(H13:H59)</f>
        <v>73</v>
      </c>
    </row>
    <row r="62" spans="1:8" ht="13.2">
      <c r="A62" s="19" t="s">
        <v>79</v>
      </c>
      <c r="C62" s="9">
        <f>COUNT(C13:C58)</f>
        <v>11</v>
      </c>
      <c r="H62" s="9">
        <f>COUNTIF(H13:H58,"&gt;0")</f>
        <v>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H61"/>
  <sheetViews>
    <sheetView workbookViewId="0"/>
  </sheetViews>
  <sheetFormatPr defaultColWidth="12.6640625" defaultRowHeight="15.75" customHeight="1"/>
  <cols>
    <col min="1" max="1" width="12.21875" customWidth="1"/>
    <col min="2" max="2" width="17.88671875" customWidth="1"/>
    <col min="3" max="3" width="11.5546875" bestFit="1" customWidth="1"/>
    <col min="4" max="4" width="10.5546875" bestFit="1" customWidth="1"/>
    <col min="5" max="5" width="14.88671875" bestFit="1" customWidth="1"/>
    <col min="6" max="6" width="17" customWidth="1"/>
    <col min="8" max="8" width="7" bestFit="1" customWidth="1"/>
  </cols>
  <sheetData>
    <row r="1" spans="1:8" ht="15.75" customHeight="1">
      <c r="A1" s="1"/>
      <c r="B1" s="1"/>
      <c r="C1" s="2">
        <v>1</v>
      </c>
      <c r="D1" s="2">
        <v>2</v>
      </c>
      <c r="E1" s="2">
        <v>3</v>
      </c>
      <c r="F1" s="2">
        <v>4</v>
      </c>
      <c r="G1" s="2">
        <v>5</v>
      </c>
    </row>
    <row r="2" spans="1:8" ht="15.75" customHeight="1">
      <c r="A2" s="1"/>
      <c r="B2" s="4" t="s">
        <v>91</v>
      </c>
      <c r="C2" s="33" t="s">
        <v>105</v>
      </c>
      <c r="D2" s="34" t="s">
        <v>106</v>
      </c>
      <c r="E2" s="34" t="s">
        <v>107</v>
      </c>
      <c r="F2" s="33" t="s">
        <v>108</v>
      </c>
      <c r="G2" s="33" t="s">
        <v>109</v>
      </c>
      <c r="H2" s="6" t="s">
        <v>78</v>
      </c>
    </row>
    <row r="3" spans="1:8" ht="15.75" customHeight="1">
      <c r="A3" s="8"/>
      <c r="B3" s="4" t="s">
        <v>8</v>
      </c>
      <c r="C3" s="1">
        <v>3</v>
      </c>
      <c r="D3" s="1">
        <v>3</v>
      </c>
      <c r="E3" s="1">
        <v>3</v>
      </c>
      <c r="F3" s="1">
        <v>3</v>
      </c>
      <c r="G3" s="1">
        <v>2</v>
      </c>
    </row>
    <row r="4" spans="1:8" ht="15.75" customHeight="1">
      <c r="A4" s="8"/>
      <c r="B4" s="4" t="s">
        <v>94</v>
      </c>
      <c r="C4" s="1">
        <v>1</v>
      </c>
      <c r="D4" s="1">
        <v>1</v>
      </c>
      <c r="E4" s="1">
        <v>1</v>
      </c>
      <c r="F4" s="1">
        <v>1</v>
      </c>
      <c r="G4" s="1">
        <v>1</v>
      </c>
    </row>
    <row r="5" spans="1:8" ht="15.75" customHeight="1">
      <c r="A5" s="8"/>
      <c r="B5" s="4" t="s">
        <v>95</v>
      </c>
      <c r="C5" s="35">
        <v>0.38680555555555557</v>
      </c>
      <c r="D5" s="35">
        <v>0.40972222222222221</v>
      </c>
      <c r="E5" s="35">
        <v>0.45833333333333331</v>
      </c>
      <c r="F5" s="35">
        <v>0.48541666666666666</v>
      </c>
      <c r="G5" s="35">
        <v>0.52083333333333337</v>
      </c>
    </row>
    <row r="6" spans="1:8" ht="15.75" customHeight="1">
      <c r="A6" s="8"/>
      <c r="B6" s="4" t="s">
        <v>96</v>
      </c>
      <c r="C6" s="35">
        <v>0.40277777777777779</v>
      </c>
      <c r="D6" s="35">
        <v>0.44930555555555557</v>
      </c>
      <c r="E6" s="35">
        <v>0.47152777777777777</v>
      </c>
      <c r="F6" s="35">
        <v>0.54166666666666663</v>
      </c>
      <c r="G6" s="35">
        <v>0.58333333333333337</v>
      </c>
    </row>
    <row r="7" spans="1:8" ht="15.75" customHeight="1">
      <c r="A7" s="8"/>
      <c r="B7" s="4" t="s">
        <v>97</v>
      </c>
      <c r="C7" s="10">
        <f t="shared" ref="C7:G7" si="0">(C6-C5)*24</f>
        <v>0.3833333333333333</v>
      </c>
      <c r="D7" s="10">
        <f t="shared" si="0"/>
        <v>0.95000000000000062</v>
      </c>
      <c r="E7" s="10">
        <f t="shared" si="0"/>
        <v>0.31666666666666687</v>
      </c>
      <c r="F7" s="10">
        <f t="shared" si="0"/>
        <v>1.3499999999999992</v>
      </c>
      <c r="G7" s="10">
        <f t="shared" si="0"/>
        <v>1.5</v>
      </c>
    </row>
    <row r="8" spans="1:8" ht="15.75" customHeight="1">
      <c r="A8" s="8"/>
      <c r="B8" s="4" t="s">
        <v>9</v>
      </c>
      <c r="C8" s="10">
        <f t="shared" ref="C8:G8" si="1">C4*C7</f>
        <v>0.3833333333333333</v>
      </c>
      <c r="D8" s="10">
        <f t="shared" si="1"/>
        <v>0.95000000000000062</v>
      </c>
      <c r="E8" s="10">
        <f t="shared" si="1"/>
        <v>0.31666666666666687</v>
      </c>
      <c r="F8" s="10">
        <f t="shared" si="1"/>
        <v>1.3499999999999992</v>
      </c>
      <c r="G8" s="10">
        <f t="shared" si="1"/>
        <v>1.5</v>
      </c>
      <c r="H8" s="11">
        <f>SUM(C8:G8)</f>
        <v>4.5</v>
      </c>
    </row>
    <row r="9" spans="1:8" ht="15.75" customHeight="1">
      <c r="A9" s="8"/>
      <c r="B9" s="4" t="s">
        <v>98</v>
      </c>
      <c r="C9" s="13">
        <v>0.1</v>
      </c>
      <c r="D9" s="13">
        <v>1</v>
      </c>
      <c r="E9" s="13">
        <v>0.3</v>
      </c>
      <c r="F9" s="14">
        <v>2.25</v>
      </c>
      <c r="G9" s="1">
        <v>1.6</v>
      </c>
    </row>
    <row r="10" spans="1:8" ht="15.75" customHeight="1">
      <c r="A10" s="8"/>
      <c r="B10" s="4" t="s">
        <v>10</v>
      </c>
      <c r="C10" s="13">
        <f t="shared" ref="C10:G10" si="2">C4*C9</f>
        <v>0.1</v>
      </c>
      <c r="D10" s="13">
        <f t="shared" si="2"/>
        <v>1</v>
      </c>
      <c r="E10" s="13">
        <f t="shared" si="2"/>
        <v>0.3</v>
      </c>
      <c r="F10" s="13">
        <f t="shared" si="2"/>
        <v>2.25</v>
      </c>
      <c r="G10" s="13">
        <f t="shared" si="2"/>
        <v>1.6</v>
      </c>
      <c r="H10" s="9">
        <f>SUM(C10:G10)</f>
        <v>5.25</v>
      </c>
    </row>
    <row r="11" spans="1:8" ht="15.75" customHeight="1">
      <c r="A11" s="8"/>
      <c r="B11" s="4" t="s">
        <v>99</v>
      </c>
      <c r="C11" s="36" t="s">
        <v>110</v>
      </c>
      <c r="D11" s="36" t="s">
        <v>111</v>
      </c>
      <c r="E11" s="36" t="s">
        <v>112</v>
      </c>
      <c r="F11" s="36" t="s">
        <v>113</v>
      </c>
      <c r="G11" s="39" t="s">
        <v>114</v>
      </c>
    </row>
    <row r="12" spans="1:8" ht="15.75" customHeight="1">
      <c r="A12" s="15" t="s">
        <v>11</v>
      </c>
      <c r="B12" s="16" t="s">
        <v>12</v>
      </c>
      <c r="C12" s="1"/>
      <c r="D12" s="1"/>
      <c r="E12" s="1"/>
      <c r="F12" s="1"/>
      <c r="G12" s="1"/>
    </row>
    <row r="13" spans="1:8" ht="15.75" customHeight="1">
      <c r="A13" s="17" t="s">
        <v>13</v>
      </c>
      <c r="B13" s="18" t="s">
        <v>14</v>
      </c>
      <c r="C13" s="1"/>
      <c r="D13" s="1">
        <v>3</v>
      </c>
      <c r="E13" s="1">
        <v>2</v>
      </c>
      <c r="F13" s="1"/>
      <c r="G13" s="1">
        <v>2</v>
      </c>
      <c r="H13" s="9">
        <f t="shared" ref="H13:H58" si="3">SUM(C13:G13)</f>
        <v>7</v>
      </c>
    </row>
    <row r="14" spans="1:8" ht="15.75" customHeight="1">
      <c r="A14" s="17" t="s">
        <v>13</v>
      </c>
      <c r="B14" s="18" t="s">
        <v>15</v>
      </c>
      <c r="C14" s="1"/>
      <c r="D14" s="1"/>
      <c r="E14" s="1"/>
      <c r="F14" s="1"/>
      <c r="G14" s="1">
        <v>1</v>
      </c>
      <c r="H14" s="9">
        <f t="shared" si="3"/>
        <v>1</v>
      </c>
    </row>
    <row r="15" spans="1:8" ht="15.75" customHeight="1">
      <c r="A15" s="17" t="s">
        <v>16</v>
      </c>
      <c r="B15" s="18" t="s">
        <v>17</v>
      </c>
      <c r="C15" s="1"/>
      <c r="D15" s="1"/>
      <c r="E15" s="1"/>
      <c r="F15" s="1"/>
      <c r="G15" s="1"/>
      <c r="H15" s="9">
        <f t="shared" si="3"/>
        <v>0</v>
      </c>
    </row>
    <row r="16" spans="1:8" ht="15.75" customHeight="1">
      <c r="A16" s="17" t="s">
        <v>16</v>
      </c>
      <c r="B16" s="18" t="s">
        <v>18</v>
      </c>
      <c r="C16" s="1">
        <v>18</v>
      </c>
      <c r="D16" s="1"/>
      <c r="E16" s="1"/>
      <c r="F16" s="1"/>
      <c r="G16" s="1"/>
      <c r="H16" s="9">
        <f t="shared" si="3"/>
        <v>18</v>
      </c>
    </row>
    <row r="17" spans="1:8" ht="15.75" customHeight="1">
      <c r="A17" s="17" t="s">
        <v>16</v>
      </c>
      <c r="B17" s="18" t="s">
        <v>19</v>
      </c>
      <c r="C17" s="1"/>
      <c r="D17" s="1"/>
      <c r="E17" s="1"/>
      <c r="F17" s="1"/>
      <c r="G17" s="1"/>
      <c r="H17" s="9">
        <f t="shared" si="3"/>
        <v>0</v>
      </c>
    </row>
    <row r="18" spans="1:8" ht="15.75" customHeight="1">
      <c r="A18" s="17" t="s">
        <v>16</v>
      </c>
      <c r="B18" s="18" t="s">
        <v>20</v>
      </c>
      <c r="C18" s="1"/>
      <c r="D18" s="1"/>
      <c r="E18" s="1"/>
      <c r="F18" s="1"/>
      <c r="G18" s="1"/>
      <c r="H18" s="9">
        <f t="shared" si="3"/>
        <v>0</v>
      </c>
    </row>
    <row r="19" spans="1:8" ht="15.75" customHeight="1">
      <c r="A19" s="17" t="s">
        <v>21</v>
      </c>
      <c r="B19" s="18" t="s">
        <v>22</v>
      </c>
      <c r="C19" s="1"/>
      <c r="D19" s="1"/>
      <c r="E19" s="1"/>
      <c r="F19" s="1"/>
      <c r="G19" s="1"/>
      <c r="H19" s="9">
        <f t="shared" si="3"/>
        <v>0</v>
      </c>
    </row>
    <row r="20" spans="1:8" ht="15.75" customHeight="1">
      <c r="A20" s="17" t="s">
        <v>23</v>
      </c>
      <c r="B20" s="18" t="s">
        <v>24</v>
      </c>
      <c r="C20" s="1"/>
      <c r="D20" s="1"/>
      <c r="E20" s="1"/>
      <c r="F20" s="1"/>
      <c r="G20" s="1"/>
      <c r="H20" s="9">
        <f t="shared" si="3"/>
        <v>0</v>
      </c>
    </row>
    <row r="21" spans="1:8" ht="15.75" customHeight="1">
      <c r="A21" s="17" t="s">
        <v>25</v>
      </c>
      <c r="B21" s="18" t="s">
        <v>26</v>
      </c>
      <c r="C21" s="1"/>
      <c r="D21" s="1"/>
      <c r="E21" s="1"/>
      <c r="F21" s="1"/>
      <c r="G21" s="1"/>
      <c r="H21" s="9">
        <f t="shared" si="3"/>
        <v>0</v>
      </c>
    </row>
    <row r="22" spans="1:8" ht="15.6">
      <c r="A22" s="17" t="s">
        <v>27</v>
      </c>
      <c r="B22" s="18" t="s">
        <v>28</v>
      </c>
      <c r="C22" s="1"/>
      <c r="D22" s="1"/>
      <c r="E22" s="1"/>
      <c r="F22" s="1"/>
      <c r="G22" s="1">
        <v>1</v>
      </c>
      <c r="H22" s="9">
        <f t="shared" si="3"/>
        <v>1</v>
      </c>
    </row>
    <row r="23" spans="1:8" ht="15.6">
      <c r="A23" s="17" t="s">
        <v>29</v>
      </c>
      <c r="B23" s="18" t="s">
        <v>30</v>
      </c>
      <c r="C23" s="1"/>
      <c r="D23" s="1"/>
      <c r="E23" s="1"/>
      <c r="F23" s="1"/>
      <c r="G23" s="1"/>
      <c r="H23" s="9">
        <f t="shared" si="3"/>
        <v>0</v>
      </c>
    </row>
    <row r="24" spans="1:8" ht="15.6">
      <c r="A24" s="17" t="s">
        <v>31</v>
      </c>
      <c r="B24" s="18" t="s">
        <v>32</v>
      </c>
      <c r="C24" s="1"/>
      <c r="D24" s="1"/>
      <c r="E24" s="1"/>
      <c r="F24" s="1">
        <v>1</v>
      </c>
      <c r="G24" s="1"/>
      <c r="H24" s="9">
        <f t="shared" si="3"/>
        <v>1</v>
      </c>
    </row>
    <row r="25" spans="1:8" ht="15.6">
      <c r="A25" s="17" t="s">
        <v>31</v>
      </c>
      <c r="B25" s="18" t="s">
        <v>33</v>
      </c>
      <c r="C25" s="1"/>
      <c r="D25" s="1">
        <v>3</v>
      </c>
      <c r="E25" s="1"/>
      <c r="F25" s="1">
        <v>2</v>
      </c>
      <c r="G25" s="1"/>
      <c r="H25" s="9">
        <f t="shared" si="3"/>
        <v>5</v>
      </c>
    </row>
    <row r="26" spans="1:8" ht="15.6">
      <c r="A26" s="17" t="s">
        <v>34</v>
      </c>
      <c r="B26" s="18" t="s">
        <v>35</v>
      </c>
      <c r="C26" s="1"/>
      <c r="D26" s="1"/>
      <c r="E26" s="1"/>
      <c r="F26" s="1"/>
      <c r="G26" s="1"/>
      <c r="H26" s="9">
        <f t="shared" si="3"/>
        <v>0</v>
      </c>
    </row>
    <row r="27" spans="1:8" ht="15.6">
      <c r="A27" s="17" t="s">
        <v>34</v>
      </c>
      <c r="B27" s="18" t="s">
        <v>36</v>
      </c>
      <c r="C27" s="1"/>
      <c r="D27" s="1"/>
      <c r="E27" s="1"/>
      <c r="F27" s="1"/>
      <c r="G27" s="1"/>
      <c r="H27" s="9">
        <f t="shared" si="3"/>
        <v>0</v>
      </c>
    </row>
    <row r="28" spans="1:8" ht="15.6">
      <c r="A28" s="17" t="s">
        <v>37</v>
      </c>
      <c r="B28" s="18" t="s">
        <v>38</v>
      </c>
      <c r="C28" s="1"/>
      <c r="D28" s="1"/>
      <c r="E28" s="1"/>
      <c r="F28" s="1"/>
      <c r="G28" s="1"/>
      <c r="H28" s="9">
        <f t="shared" si="3"/>
        <v>0</v>
      </c>
    </row>
    <row r="29" spans="1:8" ht="15.6">
      <c r="A29" s="17" t="s">
        <v>37</v>
      </c>
      <c r="B29" s="18" t="s">
        <v>39</v>
      </c>
      <c r="C29" s="1"/>
      <c r="D29" s="1"/>
      <c r="E29" s="1"/>
      <c r="F29" s="1"/>
      <c r="G29" s="1"/>
      <c r="H29" s="9">
        <f t="shared" si="3"/>
        <v>0</v>
      </c>
    </row>
    <row r="30" spans="1:8" ht="15.6">
      <c r="A30" s="17" t="s">
        <v>40</v>
      </c>
      <c r="B30" s="18" t="s">
        <v>41</v>
      </c>
      <c r="C30" s="1"/>
      <c r="D30" s="1"/>
      <c r="E30" s="1"/>
      <c r="F30" s="1"/>
      <c r="G30" s="1"/>
      <c r="H30" s="9">
        <f t="shared" si="3"/>
        <v>0</v>
      </c>
    </row>
    <row r="31" spans="1:8" ht="15.6">
      <c r="A31" s="17" t="s">
        <v>40</v>
      </c>
      <c r="B31" s="18" t="s">
        <v>42</v>
      </c>
      <c r="C31" s="1"/>
      <c r="D31" s="1"/>
      <c r="E31" s="1"/>
      <c r="F31" s="1"/>
      <c r="G31" s="1"/>
      <c r="H31" s="9">
        <f t="shared" si="3"/>
        <v>0</v>
      </c>
    </row>
    <row r="32" spans="1:8" ht="15.6">
      <c r="A32" s="17" t="s">
        <v>40</v>
      </c>
      <c r="B32" s="18" t="s">
        <v>43</v>
      </c>
      <c r="C32" s="1"/>
      <c r="D32" s="1"/>
      <c r="E32" s="1"/>
      <c r="F32" s="1"/>
      <c r="G32" s="1"/>
      <c r="H32" s="9">
        <f t="shared" si="3"/>
        <v>0</v>
      </c>
    </row>
    <row r="33" spans="1:8" ht="15.6">
      <c r="A33" s="17" t="s">
        <v>40</v>
      </c>
      <c r="B33" s="18" t="s">
        <v>44</v>
      </c>
      <c r="C33" s="1"/>
      <c r="D33" s="1"/>
      <c r="E33" s="1"/>
      <c r="F33" s="1"/>
      <c r="G33" s="1"/>
      <c r="H33" s="9">
        <f t="shared" si="3"/>
        <v>0</v>
      </c>
    </row>
    <row r="34" spans="1:8" ht="15.6">
      <c r="A34" s="17" t="s">
        <v>45</v>
      </c>
      <c r="B34" s="18" t="s">
        <v>46</v>
      </c>
      <c r="C34" s="1"/>
      <c r="D34" s="1"/>
      <c r="E34" s="1"/>
      <c r="F34" s="1"/>
      <c r="G34" s="1"/>
      <c r="H34" s="9">
        <f t="shared" si="3"/>
        <v>0</v>
      </c>
    </row>
    <row r="35" spans="1:8" ht="15.6">
      <c r="A35" s="17" t="s">
        <v>45</v>
      </c>
      <c r="B35" s="18" t="s">
        <v>47</v>
      </c>
      <c r="C35" s="1"/>
      <c r="D35" s="1"/>
      <c r="E35" s="1"/>
      <c r="F35" s="1"/>
      <c r="G35" s="1"/>
      <c r="H35" s="9">
        <f t="shared" si="3"/>
        <v>0</v>
      </c>
    </row>
    <row r="36" spans="1:8" ht="15.6">
      <c r="A36" s="17" t="s">
        <v>45</v>
      </c>
      <c r="B36" s="18" t="s">
        <v>48</v>
      </c>
      <c r="C36" s="1"/>
      <c r="D36" s="1"/>
      <c r="E36" s="1"/>
      <c r="F36" s="1"/>
      <c r="G36" s="1"/>
      <c r="H36" s="9">
        <f t="shared" si="3"/>
        <v>0</v>
      </c>
    </row>
    <row r="37" spans="1:8" ht="15.6">
      <c r="A37" s="17" t="s">
        <v>49</v>
      </c>
      <c r="B37" s="18" t="s">
        <v>49</v>
      </c>
      <c r="C37" s="1"/>
      <c r="D37" s="1"/>
      <c r="E37" s="1"/>
      <c r="F37" s="1"/>
      <c r="G37" s="1"/>
      <c r="H37" s="9">
        <f t="shared" si="3"/>
        <v>0</v>
      </c>
    </row>
    <row r="38" spans="1:8" ht="15.6">
      <c r="A38" s="17" t="s">
        <v>50</v>
      </c>
      <c r="B38" s="18" t="s">
        <v>51</v>
      </c>
      <c r="C38" s="1"/>
      <c r="D38" s="1"/>
      <c r="E38" s="1"/>
      <c r="F38" s="1"/>
      <c r="G38" s="1">
        <v>1</v>
      </c>
      <c r="H38" s="9">
        <f t="shared" si="3"/>
        <v>1</v>
      </c>
    </row>
    <row r="39" spans="1:8" ht="15.6">
      <c r="A39" s="17" t="s">
        <v>52</v>
      </c>
      <c r="B39" s="18" t="s">
        <v>22</v>
      </c>
      <c r="C39" s="1"/>
      <c r="D39" s="1"/>
      <c r="E39" s="1"/>
      <c r="F39" s="1">
        <v>3</v>
      </c>
      <c r="G39" s="1"/>
      <c r="H39" s="9">
        <f t="shared" si="3"/>
        <v>3</v>
      </c>
    </row>
    <row r="40" spans="1:8" ht="15.6">
      <c r="A40" s="17" t="s">
        <v>53</v>
      </c>
      <c r="B40" s="18" t="s">
        <v>54</v>
      </c>
      <c r="C40" s="1"/>
      <c r="D40" s="1"/>
      <c r="E40" s="1"/>
      <c r="F40" s="1"/>
      <c r="G40" s="1"/>
      <c r="H40" s="9">
        <f t="shared" si="3"/>
        <v>0</v>
      </c>
    </row>
    <row r="41" spans="1:8" ht="15.6">
      <c r="A41" s="17" t="s">
        <v>55</v>
      </c>
      <c r="B41" s="18" t="s">
        <v>56</v>
      </c>
      <c r="C41" s="1"/>
      <c r="D41" s="1"/>
      <c r="E41" s="1"/>
      <c r="F41" s="1"/>
      <c r="G41" s="1"/>
      <c r="H41" s="9">
        <f t="shared" si="3"/>
        <v>0</v>
      </c>
    </row>
    <row r="42" spans="1:8" ht="15.6">
      <c r="A42" s="17" t="s">
        <v>55</v>
      </c>
      <c r="B42" s="18" t="s">
        <v>57</v>
      </c>
      <c r="C42" s="1"/>
      <c r="D42" s="1"/>
      <c r="E42" s="1"/>
      <c r="F42" s="1"/>
      <c r="G42" s="1"/>
      <c r="H42" s="9">
        <f t="shared" si="3"/>
        <v>0</v>
      </c>
    </row>
    <row r="43" spans="1:8" ht="15.6">
      <c r="A43" s="17" t="s">
        <v>55</v>
      </c>
      <c r="B43" s="18" t="s">
        <v>58</v>
      </c>
      <c r="C43" s="1"/>
      <c r="D43" s="1"/>
      <c r="E43" s="1"/>
      <c r="F43" s="1"/>
      <c r="G43" s="1"/>
      <c r="H43" s="9">
        <f t="shared" si="3"/>
        <v>0</v>
      </c>
    </row>
    <row r="44" spans="1:8" ht="15.6">
      <c r="A44" s="17" t="s">
        <v>55</v>
      </c>
      <c r="B44" s="18" t="s">
        <v>59</v>
      </c>
      <c r="C44" s="1"/>
      <c r="D44" s="1"/>
      <c r="E44" s="1"/>
      <c r="F44" s="1"/>
      <c r="G44" s="1"/>
      <c r="H44" s="9">
        <f t="shared" si="3"/>
        <v>0</v>
      </c>
    </row>
    <row r="45" spans="1:8" ht="15.6">
      <c r="A45" s="17" t="s">
        <v>55</v>
      </c>
      <c r="B45" s="18" t="s">
        <v>60</v>
      </c>
      <c r="C45" s="1"/>
      <c r="D45" s="1"/>
      <c r="E45" s="1"/>
      <c r="F45" s="1"/>
      <c r="G45" s="1"/>
      <c r="H45" s="9">
        <f t="shared" si="3"/>
        <v>0</v>
      </c>
    </row>
    <row r="46" spans="1:8" ht="15.6">
      <c r="A46" s="17" t="s">
        <v>55</v>
      </c>
      <c r="B46" s="18" t="s">
        <v>61</v>
      </c>
      <c r="C46" s="1"/>
      <c r="D46" s="1"/>
      <c r="E46" s="1"/>
      <c r="F46" s="1"/>
      <c r="G46" s="1"/>
      <c r="H46" s="9">
        <f t="shared" si="3"/>
        <v>0</v>
      </c>
    </row>
    <row r="47" spans="1:8" ht="15.6">
      <c r="A47" s="17" t="s">
        <v>55</v>
      </c>
      <c r="B47" s="18" t="s">
        <v>62</v>
      </c>
      <c r="C47" s="1"/>
      <c r="D47" s="1"/>
      <c r="E47" s="1"/>
      <c r="F47" s="1"/>
      <c r="G47" s="1"/>
      <c r="H47" s="9">
        <f t="shared" si="3"/>
        <v>0</v>
      </c>
    </row>
    <row r="48" spans="1:8" ht="15.6">
      <c r="A48" s="17" t="s">
        <v>55</v>
      </c>
      <c r="B48" s="18" t="s">
        <v>63</v>
      </c>
      <c r="C48" s="1"/>
      <c r="D48" s="1"/>
      <c r="E48" s="1"/>
      <c r="F48" s="1"/>
      <c r="G48" s="1"/>
      <c r="H48" s="9">
        <f t="shared" si="3"/>
        <v>0</v>
      </c>
    </row>
    <row r="49" spans="1:8" ht="15.6">
      <c r="A49" s="17" t="s">
        <v>64</v>
      </c>
      <c r="B49" s="18" t="s">
        <v>65</v>
      </c>
      <c r="C49" s="1">
        <v>1</v>
      </c>
      <c r="D49" s="1"/>
      <c r="E49" s="1"/>
      <c r="F49" s="1"/>
      <c r="G49" s="1"/>
      <c r="H49" s="9">
        <f t="shared" si="3"/>
        <v>1</v>
      </c>
    </row>
    <row r="50" spans="1:8" ht="15.6">
      <c r="A50" s="17" t="s">
        <v>66</v>
      </c>
      <c r="B50" s="18" t="s">
        <v>67</v>
      </c>
      <c r="C50" s="1"/>
      <c r="D50" s="1"/>
      <c r="E50" s="1"/>
      <c r="F50" s="1"/>
      <c r="G50" s="1">
        <v>5</v>
      </c>
      <c r="H50" s="9">
        <f t="shared" si="3"/>
        <v>5</v>
      </c>
    </row>
    <row r="51" spans="1:8" ht="15.6">
      <c r="A51" s="17" t="s">
        <v>66</v>
      </c>
      <c r="B51" s="18" t="s">
        <v>68</v>
      </c>
      <c r="C51" s="1"/>
      <c r="D51" s="1"/>
      <c r="E51" s="1">
        <v>1</v>
      </c>
      <c r="F51" s="1"/>
      <c r="G51" s="1">
        <v>2</v>
      </c>
      <c r="H51" s="9">
        <f t="shared" si="3"/>
        <v>3</v>
      </c>
    </row>
    <row r="52" spans="1:8" ht="15.6">
      <c r="A52" s="17" t="s">
        <v>66</v>
      </c>
      <c r="B52" s="18" t="s">
        <v>69</v>
      </c>
      <c r="C52" s="1"/>
      <c r="D52" s="1">
        <v>3</v>
      </c>
      <c r="E52" s="1"/>
      <c r="F52" s="1"/>
      <c r="G52" s="1">
        <v>1</v>
      </c>
      <c r="H52" s="9">
        <f t="shared" si="3"/>
        <v>4</v>
      </c>
    </row>
    <row r="53" spans="1:8" ht="15.6">
      <c r="A53" s="17" t="s">
        <v>70</v>
      </c>
      <c r="B53" s="18" t="s">
        <v>54</v>
      </c>
      <c r="C53" s="1"/>
      <c r="D53" s="1"/>
      <c r="E53" s="1"/>
      <c r="F53" s="1"/>
      <c r="G53" s="1"/>
      <c r="H53" s="9">
        <f t="shared" si="3"/>
        <v>0</v>
      </c>
    </row>
    <row r="54" spans="1:8" ht="15.6">
      <c r="A54" s="17" t="s">
        <v>71</v>
      </c>
      <c r="B54" s="18" t="s">
        <v>72</v>
      </c>
      <c r="C54" s="1"/>
      <c r="D54" s="1"/>
      <c r="E54" s="1"/>
      <c r="F54" s="1"/>
      <c r="G54" s="1"/>
      <c r="H54" s="9">
        <f t="shared" si="3"/>
        <v>0</v>
      </c>
    </row>
    <row r="55" spans="1:8" ht="15.6">
      <c r="A55" s="17" t="s">
        <v>71</v>
      </c>
      <c r="B55" s="18" t="s">
        <v>73</v>
      </c>
      <c r="C55" s="1"/>
      <c r="D55" s="1"/>
      <c r="E55" s="1"/>
      <c r="F55" s="1"/>
      <c r="G55" s="1"/>
      <c r="H55" s="9">
        <f t="shared" si="3"/>
        <v>0</v>
      </c>
    </row>
    <row r="56" spans="1:8" ht="15.6">
      <c r="A56" s="17" t="s">
        <v>71</v>
      </c>
      <c r="B56" s="18" t="s">
        <v>74</v>
      </c>
      <c r="C56" s="1"/>
      <c r="D56" s="1"/>
      <c r="E56" s="1"/>
      <c r="F56" s="1"/>
      <c r="G56" s="1"/>
      <c r="H56" s="9">
        <f t="shared" si="3"/>
        <v>0</v>
      </c>
    </row>
    <row r="57" spans="1:8" ht="15.6">
      <c r="A57" s="17" t="s">
        <v>71</v>
      </c>
      <c r="B57" s="18" t="s">
        <v>75</v>
      </c>
      <c r="C57" s="1"/>
      <c r="D57" s="1"/>
      <c r="E57" s="1"/>
      <c r="F57" s="1"/>
      <c r="G57" s="1"/>
      <c r="H57" s="9">
        <f t="shared" si="3"/>
        <v>0</v>
      </c>
    </row>
    <row r="58" spans="1:8" ht="15.6">
      <c r="A58" s="17" t="s">
        <v>76</v>
      </c>
      <c r="B58" s="18" t="s">
        <v>22</v>
      </c>
      <c r="C58" s="1"/>
      <c r="D58" s="1">
        <v>21</v>
      </c>
      <c r="E58" s="1">
        <v>7</v>
      </c>
      <c r="F58" s="1">
        <v>6</v>
      </c>
      <c r="G58" s="1">
        <v>1</v>
      </c>
      <c r="H58" s="9">
        <f t="shared" si="3"/>
        <v>35</v>
      </c>
    </row>
    <row r="60" spans="1:8" ht="13.2">
      <c r="A60" s="19" t="s">
        <v>78</v>
      </c>
      <c r="C60" s="9">
        <f t="shared" ref="C60:H60" si="4">SUM(C13:C58)</f>
        <v>19</v>
      </c>
      <c r="D60" s="9">
        <f t="shared" si="4"/>
        <v>30</v>
      </c>
      <c r="E60" s="9">
        <f t="shared" si="4"/>
        <v>10</v>
      </c>
      <c r="F60" s="9">
        <f t="shared" si="4"/>
        <v>12</v>
      </c>
      <c r="G60" s="9">
        <f t="shared" si="4"/>
        <v>14</v>
      </c>
      <c r="H60" s="9">
        <f t="shared" si="4"/>
        <v>85</v>
      </c>
    </row>
    <row r="61" spans="1:8" ht="13.2">
      <c r="A61" s="19" t="s">
        <v>79</v>
      </c>
      <c r="C61" s="9">
        <f t="shared" ref="C61:G61" si="5">COUNT(C13:C58)</f>
        <v>2</v>
      </c>
      <c r="D61" s="9">
        <f t="shared" si="5"/>
        <v>4</v>
      </c>
      <c r="E61" s="9">
        <f t="shared" si="5"/>
        <v>3</v>
      </c>
      <c r="F61" s="9">
        <f t="shared" si="5"/>
        <v>4</v>
      </c>
      <c r="G61" s="9">
        <f t="shared" si="5"/>
        <v>8</v>
      </c>
      <c r="H61" s="9">
        <f>COUNTIF(H13:H58,"&gt;0")</f>
        <v>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H61"/>
  <sheetViews>
    <sheetView topLeftCell="B1" workbookViewId="0"/>
  </sheetViews>
  <sheetFormatPr defaultColWidth="12.6640625" defaultRowHeight="15.75" customHeight="1"/>
  <cols>
    <col min="1" max="1" width="12.21875" customWidth="1"/>
    <col min="2" max="2" width="17.88671875" customWidth="1"/>
    <col min="3" max="5" width="21.77734375" bestFit="1" customWidth="1"/>
    <col min="6" max="6" width="22.21875" bestFit="1" customWidth="1"/>
    <col min="7" max="7" width="4.33203125" customWidth="1"/>
    <col min="8" max="8" width="6.44140625" bestFit="1" customWidth="1"/>
  </cols>
  <sheetData>
    <row r="1" spans="1:8" ht="15.75" customHeight="1">
      <c r="A1" s="1"/>
      <c r="B1" s="1"/>
      <c r="C1" s="2">
        <v>1</v>
      </c>
      <c r="D1" s="2">
        <v>2</v>
      </c>
      <c r="E1" s="2">
        <v>3</v>
      </c>
      <c r="F1" s="2">
        <v>4</v>
      </c>
      <c r="G1" s="2"/>
      <c r="H1" s="2"/>
    </row>
    <row r="2" spans="1:8" ht="15.75" customHeight="1">
      <c r="A2" s="1"/>
      <c r="B2" s="4" t="s">
        <v>91</v>
      </c>
      <c r="C2" s="33" t="s">
        <v>115</v>
      </c>
      <c r="D2" s="34" t="s">
        <v>116</v>
      </c>
      <c r="E2" s="34" t="s">
        <v>117</v>
      </c>
      <c r="F2" s="33" t="s">
        <v>118</v>
      </c>
      <c r="G2" s="40"/>
      <c r="H2" s="4" t="s">
        <v>78</v>
      </c>
    </row>
    <row r="3" spans="1:8" ht="15.75" customHeight="1">
      <c r="A3" s="8"/>
      <c r="B3" s="4" t="s">
        <v>8</v>
      </c>
      <c r="C3" s="1">
        <v>4</v>
      </c>
      <c r="D3" s="1">
        <v>4</v>
      </c>
      <c r="E3" s="1">
        <v>1</v>
      </c>
      <c r="F3" s="1">
        <v>3</v>
      </c>
      <c r="G3" s="1"/>
      <c r="H3" s="1"/>
    </row>
    <row r="4" spans="1:8" ht="15.75" customHeight="1">
      <c r="A4" s="8"/>
      <c r="B4" s="4" t="s">
        <v>94</v>
      </c>
      <c r="C4" s="1">
        <v>1</v>
      </c>
      <c r="D4" s="1">
        <v>3</v>
      </c>
      <c r="E4" s="1">
        <v>1</v>
      </c>
      <c r="F4" s="1">
        <v>1</v>
      </c>
      <c r="G4" s="1"/>
      <c r="H4" s="1"/>
    </row>
    <row r="5" spans="1:8" ht="15.75" customHeight="1">
      <c r="A5" s="8"/>
      <c r="B5" s="4" t="s">
        <v>95</v>
      </c>
      <c r="C5" s="35">
        <v>0.38194444444444442</v>
      </c>
      <c r="D5" s="35">
        <v>0.4236111111111111</v>
      </c>
      <c r="E5" s="35">
        <v>0.46527777777777779</v>
      </c>
      <c r="F5" s="35">
        <v>0.46875</v>
      </c>
      <c r="G5" s="1"/>
      <c r="H5" s="1"/>
    </row>
    <row r="6" spans="1:8" ht="15.75" customHeight="1">
      <c r="A6" s="8"/>
      <c r="B6" s="4" t="s">
        <v>96</v>
      </c>
      <c r="C6" s="35">
        <v>0.41666666666666669</v>
      </c>
      <c r="D6" s="35">
        <v>0.45833333333333331</v>
      </c>
      <c r="E6" s="35">
        <v>0.47569444444444442</v>
      </c>
      <c r="F6" s="35">
        <v>0.51041666666666663</v>
      </c>
      <c r="G6" s="1"/>
      <c r="H6" s="1"/>
    </row>
    <row r="7" spans="1:8" ht="15.75" customHeight="1">
      <c r="A7" s="8"/>
      <c r="B7" s="4" t="s">
        <v>97</v>
      </c>
      <c r="C7" s="10">
        <f t="shared" ref="C7:F7" si="0">(C6-C5)*24</f>
        <v>0.83333333333333437</v>
      </c>
      <c r="D7" s="10">
        <f t="shared" si="0"/>
        <v>0.83333333333333304</v>
      </c>
      <c r="E7" s="10">
        <f t="shared" si="0"/>
        <v>0.24999999999999911</v>
      </c>
      <c r="F7" s="10">
        <f t="shared" si="0"/>
        <v>0.99999999999999911</v>
      </c>
      <c r="G7" s="1"/>
    </row>
    <row r="8" spans="1:8" ht="15.75" customHeight="1">
      <c r="A8" s="8"/>
      <c r="B8" s="4" t="s">
        <v>9</v>
      </c>
      <c r="C8" s="10">
        <f t="shared" ref="C8:F8" si="1">C4*C7</f>
        <v>0.83333333333333437</v>
      </c>
      <c r="D8" s="10">
        <f t="shared" si="1"/>
        <v>2.4999999999999991</v>
      </c>
      <c r="E8" s="10">
        <f t="shared" si="1"/>
        <v>0.24999999999999911</v>
      </c>
      <c r="F8" s="10">
        <f t="shared" si="1"/>
        <v>0.99999999999999911</v>
      </c>
      <c r="G8" s="1"/>
      <c r="H8" s="10">
        <f>SUM(C8:F8)</f>
        <v>4.5833333333333321</v>
      </c>
    </row>
    <row r="9" spans="1:8" ht="15.75" customHeight="1">
      <c r="A9" s="8"/>
      <c r="B9" s="4" t="s">
        <v>98</v>
      </c>
      <c r="C9" s="13">
        <v>0.5</v>
      </c>
      <c r="D9" s="13">
        <v>0.25</v>
      </c>
      <c r="E9" s="13">
        <v>0.1</v>
      </c>
      <c r="F9" s="14">
        <v>1.6</v>
      </c>
      <c r="G9" s="1"/>
      <c r="H9" s="1"/>
    </row>
    <row r="10" spans="1:8" ht="15.75" customHeight="1">
      <c r="A10" s="8"/>
      <c r="B10" s="4" t="s">
        <v>10</v>
      </c>
      <c r="C10" s="13">
        <f t="shared" ref="C10:F10" si="2">C4*C9</f>
        <v>0.5</v>
      </c>
      <c r="D10" s="13">
        <f t="shared" si="2"/>
        <v>0.75</v>
      </c>
      <c r="E10" s="13">
        <f t="shared" si="2"/>
        <v>0.1</v>
      </c>
      <c r="F10" s="13">
        <f t="shared" si="2"/>
        <v>1.6</v>
      </c>
      <c r="G10" s="1"/>
      <c r="H10" s="1">
        <f>SUM(C10:F10)</f>
        <v>2.95</v>
      </c>
    </row>
    <row r="11" spans="1:8" ht="15.75" customHeight="1">
      <c r="A11" s="8"/>
      <c r="B11" s="4" t="s">
        <v>99</v>
      </c>
      <c r="C11" s="36" t="s">
        <v>119</v>
      </c>
      <c r="D11" s="36" t="s">
        <v>120</v>
      </c>
      <c r="E11" s="36" t="s">
        <v>121</v>
      </c>
      <c r="F11" s="36" t="s">
        <v>122</v>
      </c>
      <c r="G11" s="1"/>
      <c r="H11" s="1"/>
    </row>
    <row r="12" spans="1:8" ht="15.75" customHeight="1">
      <c r="A12" s="15" t="s">
        <v>11</v>
      </c>
      <c r="B12" s="16" t="s">
        <v>12</v>
      </c>
      <c r="C12" s="1"/>
      <c r="D12" s="1"/>
      <c r="E12" s="1"/>
      <c r="F12" s="1"/>
      <c r="G12" s="1"/>
      <c r="H12" s="1"/>
    </row>
    <row r="13" spans="1:8" ht="15.75" customHeight="1">
      <c r="A13" s="17" t="s">
        <v>13</v>
      </c>
      <c r="B13" s="18" t="s">
        <v>14</v>
      </c>
      <c r="C13" s="1"/>
      <c r="D13" s="1"/>
      <c r="E13" s="1"/>
      <c r="F13" s="1">
        <v>1</v>
      </c>
      <c r="G13" s="1"/>
      <c r="H13" s="1">
        <f t="shared" ref="H13:H58" si="3">SUM(C13:F13)</f>
        <v>1</v>
      </c>
    </row>
    <row r="14" spans="1:8" ht="15.75" customHeight="1">
      <c r="A14" s="17" t="s">
        <v>13</v>
      </c>
      <c r="B14" s="18" t="s">
        <v>15</v>
      </c>
      <c r="C14" s="1"/>
      <c r="D14" s="1"/>
      <c r="E14" s="1"/>
      <c r="F14" s="1"/>
      <c r="G14" s="1"/>
      <c r="H14" s="1">
        <f t="shared" si="3"/>
        <v>0</v>
      </c>
    </row>
    <row r="15" spans="1:8" ht="15.75" customHeight="1">
      <c r="A15" s="17" t="s">
        <v>16</v>
      </c>
      <c r="B15" s="18" t="s">
        <v>17</v>
      </c>
      <c r="C15" s="1"/>
      <c r="D15" s="1"/>
      <c r="E15" s="1"/>
      <c r="F15" s="1"/>
      <c r="G15" s="1"/>
      <c r="H15" s="1">
        <f t="shared" si="3"/>
        <v>0</v>
      </c>
    </row>
    <row r="16" spans="1:8" ht="15.75" customHeight="1">
      <c r="A16" s="17" t="s">
        <v>16</v>
      </c>
      <c r="B16" s="18" t="s">
        <v>18</v>
      </c>
      <c r="C16" s="1">
        <v>5</v>
      </c>
      <c r="D16" s="1">
        <v>123</v>
      </c>
      <c r="E16" s="1"/>
      <c r="F16" s="1">
        <v>2</v>
      </c>
      <c r="G16" s="1"/>
      <c r="H16" s="1">
        <f t="shared" si="3"/>
        <v>130</v>
      </c>
    </row>
    <row r="17" spans="1:8" ht="15.75" customHeight="1">
      <c r="A17" s="17" t="s">
        <v>16</v>
      </c>
      <c r="B17" s="18" t="s">
        <v>19</v>
      </c>
      <c r="C17" s="1"/>
      <c r="D17" s="1"/>
      <c r="E17" s="1"/>
      <c r="F17" s="1"/>
      <c r="G17" s="1"/>
      <c r="H17" s="1">
        <f t="shared" si="3"/>
        <v>0</v>
      </c>
    </row>
    <row r="18" spans="1:8" ht="15.75" customHeight="1">
      <c r="A18" s="17" t="s">
        <v>16</v>
      </c>
      <c r="B18" s="18" t="s">
        <v>20</v>
      </c>
      <c r="C18" s="1"/>
      <c r="D18" s="1"/>
      <c r="E18" s="1"/>
      <c r="F18" s="1"/>
      <c r="G18" s="1"/>
      <c r="H18" s="1">
        <f t="shared" si="3"/>
        <v>0</v>
      </c>
    </row>
    <row r="19" spans="1:8" ht="15.75" customHeight="1">
      <c r="A19" s="17" t="s">
        <v>21</v>
      </c>
      <c r="B19" s="18" t="s">
        <v>22</v>
      </c>
      <c r="C19" s="1"/>
      <c r="D19" s="1"/>
      <c r="E19" s="1"/>
      <c r="F19" s="1"/>
      <c r="G19" s="1"/>
      <c r="H19" s="1">
        <f t="shared" si="3"/>
        <v>0</v>
      </c>
    </row>
    <row r="20" spans="1:8" ht="15.75" customHeight="1">
      <c r="A20" s="17" t="s">
        <v>23</v>
      </c>
      <c r="B20" s="18" t="s">
        <v>24</v>
      </c>
      <c r="C20" s="1"/>
      <c r="D20" s="1"/>
      <c r="E20" s="1"/>
      <c r="F20" s="1"/>
      <c r="G20" s="1"/>
      <c r="H20" s="1">
        <f t="shared" si="3"/>
        <v>0</v>
      </c>
    </row>
    <row r="21" spans="1:8" ht="15.75" customHeight="1">
      <c r="A21" s="17" t="s">
        <v>25</v>
      </c>
      <c r="B21" s="18" t="s">
        <v>26</v>
      </c>
      <c r="C21" s="1"/>
      <c r="D21" s="1"/>
      <c r="E21" s="1"/>
      <c r="F21" s="1"/>
      <c r="G21" s="1"/>
      <c r="H21" s="1">
        <f t="shared" si="3"/>
        <v>0</v>
      </c>
    </row>
    <row r="22" spans="1:8" ht="15.6">
      <c r="A22" s="17" t="s">
        <v>27</v>
      </c>
      <c r="B22" s="18" t="s">
        <v>28</v>
      </c>
      <c r="C22" s="1"/>
      <c r="D22" s="1"/>
      <c r="E22" s="1"/>
      <c r="F22" s="1"/>
      <c r="G22" s="1"/>
      <c r="H22" s="1">
        <f t="shared" si="3"/>
        <v>0</v>
      </c>
    </row>
    <row r="23" spans="1:8" ht="15.6">
      <c r="A23" s="17" t="s">
        <v>29</v>
      </c>
      <c r="B23" s="18" t="s">
        <v>30</v>
      </c>
      <c r="C23" s="1"/>
      <c r="D23" s="1">
        <v>5</v>
      </c>
      <c r="E23" s="1"/>
      <c r="F23" s="1"/>
      <c r="G23" s="1"/>
      <c r="H23" s="1">
        <f t="shared" si="3"/>
        <v>5</v>
      </c>
    </row>
    <row r="24" spans="1:8" ht="15.6">
      <c r="A24" s="17" t="s">
        <v>31</v>
      </c>
      <c r="B24" s="18" t="s">
        <v>32</v>
      </c>
      <c r="C24" s="1"/>
      <c r="D24" s="1"/>
      <c r="E24" s="1"/>
      <c r="F24" s="1"/>
      <c r="G24" s="1"/>
      <c r="H24" s="1">
        <f t="shared" si="3"/>
        <v>0</v>
      </c>
    </row>
    <row r="25" spans="1:8" ht="15.6">
      <c r="A25" s="17" t="s">
        <v>31</v>
      </c>
      <c r="B25" s="18" t="s">
        <v>33</v>
      </c>
      <c r="C25" s="1"/>
      <c r="D25" s="1"/>
      <c r="E25" s="1"/>
      <c r="F25" s="1">
        <v>7</v>
      </c>
      <c r="G25" s="1"/>
      <c r="H25" s="1">
        <f t="shared" si="3"/>
        <v>7</v>
      </c>
    </row>
    <row r="26" spans="1:8" ht="15.6">
      <c r="A26" s="17" t="s">
        <v>34</v>
      </c>
      <c r="B26" s="18" t="s">
        <v>35</v>
      </c>
      <c r="C26" s="1"/>
      <c r="D26" s="1"/>
      <c r="E26" s="1"/>
      <c r="F26" s="1"/>
      <c r="G26" s="1"/>
      <c r="H26" s="1">
        <f t="shared" si="3"/>
        <v>0</v>
      </c>
    </row>
    <row r="27" spans="1:8" ht="15.6">
      <c r="A27" s="17" t="s">
        <v>34</v>
      </c>
      <c r="B27" s="18" t="s">
        <v>36</v>
      </c>
      <c r="C27" s="1"/>
      <c r="D27" s="1"/>
      <c r="E27" s="1"/>
      <c r="F27" s="1"/>
      <c r="G27" s="1"/>
      <c r="H27" s="1">
        <f t="shared" si="3"/>
        <v>0</v>
      </c>
    </row>
    <row r="28" spans="1:8" ht="15.6">
      <c r="A28" s="17" t="s">
        <v>37</v>
      </c>
      <c r="B28" s="18" t="s">
        <v>38</v>
      </c>
      <c r="C28" s="1"/>
      <c r="D28" s="1"/>
      <c r="E28" s="1"/>
      <c r="F28" s="1"/>
      <c r="G28" s="1"/>
      <c r="H28" s="1">
        <f t="shared" si="3"/>
        <v>0</v>
      </c>
    </row>
    <row r="29" spans="1:8" ht="15.6">
      <c r="A29" s="17" t="s">
        <v>37</v>
      </c>
      <c r="B29" s="18" t="s">
        <v>39</v>
      </c>
      <c r="C29" s="1"/>
      <c r="D29" s="1"/>
      <c r="E29" s="1"/>
      <c r="F29" s="1"/>
      <c r="G29" s="1"/>
      <c r="H29" s="1">
        <f t="shared" si="3"/>
        <v>0</v>
      </c>
    </row>
    <row r="30" spans="1:8" ht="15.6">
      <c r="A30" s="17" t="s">
        <v>40</v>
      </c>
      <c r="B30" s="18" t="s">
        <v>41</v>
      </c>
      <c r="C30" s="1"/>
      <c r="D30" s="1">
        <v>1</v>
      </c>
      <c r="E30" s="1"/>
      <c r="F30" s="1"/>
      <c r="G30" s="1"/>
      <c r="H30" s="1">
        <f t="shared" si="3"/>
        <v>1</v>
      </c>
    </row>
    <row r="31" spans="1:8" ht="15.6">
      <c r="A31" s="17" t="s">
        <v>40</v>
      </c>
      <c r="B31" s="18" t="s">
        <v>42</v>
      </c>
      <c r="C31" s="1"/>
      <c r="D31" s="1"/>
      <c r="E31" s="1"/>
      <c r="F31" s="1"/>
      <c r="G31" s="1"/>
      <c r="H31" s="1">
        <f t="shared" si="3"/>
        <v>0</v>
      </c>
    </row>
    <row r="32" spans="1:8" ht="15.6">
      <c r="A32" s="17" t="s">
        <v>40</v>
      </c>
      <c r="B32" s="18" t="s">
        <v>43</v>
      </c>
      <c r="C32" s="1"/>
      <c r="D32" s="1"/>
      <c r="E32" s="1"/>
      <c r="F32" s="1"/>
      <c r="G32" s="1"/>
      <c r="H32" s="1">
        <f t="shared" si="3"/>
        <v>0</v>
      </c>
    </row>
    <row r="33" spans="1:8" ht="15.6">
      <c r="A33" s="17" t="s">
        <v>40</v>
      </c>
      <c r="B33" s="18" t="s">
        <v>44</v>
      </c>
      <c r="C33" s="1"/>
      <c r="D33" s="1"/>
      <c r="E33" s="1"/>
      <c r="F33" s="1"/>
      <c r="G33" s="1"/>
      <c r="H33" s="1">
        <f t="shared" si="3"/>
        <v>0</v>
      </c>
    </row>
    <row r="34" spans="1:8" ht="15.6">
      <c r="A34" s="17" t="s">
        <v>45</v>
      </c>
      <c r="B34" s="18" t="s">
        <v>46</v>
      </c>
      <c r="C34" s="1"/>
      <c r="D34" s="1"/>
      <c r="E34" s="1"/>
      <c r="F34" s="1"/>
      <c r="G34" s="1"/>
      <c r="H34" s="1">
        <f t="shared" si="3"/>
        <v>0</v>
      </c>
    </row>
    <row r="35" spans="1:8" ht="15.6">
      <c r="A35" s="17" t="s">
        <v>45</v>
      </c>
      <c r="B35" s="18" t="s">
        <v>47</v>
      </c>
      <c r="C35" s="1"/>
      <c r="D35" s="1"/>
      <c r="E35" s="1"/>
      <c r="F35" s="1"/>
      <c r="G35" s="1"/>
      <c r="H35" s="1">
        <f t="shared" si="3"/>
        <v>0</v>
      </c>
    </row>
    <row r="36" spans="1:8" ht="15.6">
      <c r="A36" s="17" t="s">
        <v>45</v>
      </c>
      <c r="B36" s="18" t="s">
        <v>48</v>
      </c>
      <c r="C36" s="1"/>
      <c r="D36" s="1"/>
      <c r="E36" s="1"/>
      <c r="F36" s="1"/>
      <c r="G36" s="1"/>
      <c r="H36" s="1">
        <f t="shared" si="3"/>
        <v>0</v>
      </c>
    </row>
    <row r="37" spans="1:8" ht="15.6">
      <c r="A37" s="17" t="s">
        <v>49</v>
      </c>
      <c r="B37" s="18" t="s">
        <v>49</v>
      </c>
      <c r="C37" s="1"/>
      <c r="D37" s="1"/>
      <c r="E37" s="1"/>
      <c r="F37" s="1"/>
      <c r="G37" s="1"/>
      <c r="H37" s="1">
        <f t="shared" si="3"/>
        <v>0</v>
      </c>
    </row>
    <row r="38" spans="1:8" ht="15.6">
      <c r="A38" s="17" t="s">
        <v>50</v>
      </c>
      <c r="B38" s="18" t="s">
        <v>51</v>
      </c>
      <c r="C38" s="1"/>
      <c r="D38" s="1"/>
      <c r="E38" s="1"/>
      <c r="F38" s="1"/>
      <c r="G38" s="1"/>
      <c r="H38" s="1">
        <f t="shared" si="3"/>
        <v>0</v>
      </c>
    </row>
    <row r="39" spans="1:8" ht="15.6">
      <c r="A39" s="17" t="s">
        <v>52</v>
      </c>
      <c r="B39" s="18" t="s">
        <v>22</v>
      </c>
      <c r="C39" s="1"/>
      <c r="D39" s="1"/>
      <c r="E39" s="1"/>
      <c r="F39" s="1"/>
      <c r="G39" s="1"/>
      <c r="H39" s="1">
        <f t="shared" si="3"/>
        <v>0</v>
      </c>
    </row>
    <row r="40" spans="1:8" ht="15.6">
      <c r="A40" s="17" t="s">
        <v>53</v>
      </c>
      <c r="B40" s="18" t="s">
        <v>54</v>
      </c>
      <c r="C40" s="1"/>
      <c r="D40" s="1"/>
      <c r="E40" s="1"/>
      <c r="F40" s="1"/>
      <c r="G40" s="1"/>
      <c r="H40" s="1">
        <f t="shared" si="3"/>
        <v>0</v>
      </c>
    </row>
    <row r="41" spans="1:8" ht="15.6">
      <c r="A41" s="17" t="s">
        <v>55</v>
      </c>
      <c r="B41" s="18" t="s">
        <v>56</v>
      </c>
      <c r="C41" s="1"/>
      <c r="D41" s="1"/>
      <c r="E41" s="1"/>
      <c r="F41" s="1"/>
      <c r="G41" s="1"/>
      <c r="H41" s="1">
        <f t="shared" si="3"/>
        <v>0</v>
      </c>
    </row>
    <row r="42" spans="1:8" ht="15.6">
      <c r="A42" s="17" t="s">
        <v>55</v>
      </c>
      <c r="B42" s="18" t="s">
        <v>57</v>
      </c>
      <c r="C42" s="1"/>
      <c r="D42" s="1">
        <v>3</v>
      </c>
      <c r="E42" s="1"/>
      <c r="F42" s="1"/>
      <c r="G42" s="1"/>
      <c r="H42" s="1">
        <f t="shared" si="3"/>
        <v>3</v>
      </c>
    </row>
    <row r="43" spans="1:8" ht="15.6">
      <c r="A43" s="17" t="s">
        <v>55</v>
      </c>
      <c r="B43" s="18" t="s">
        <v>58</v>
      </c>
      <c r="C43" s="1"/>
      <c r="D43" s="1"/>
      <c r="E43" s="1"/>
      <c r="F43" s="1">
        <v>1</v>
      </c>
      <c r="G43" s="1"/>
      <c r="H43" s="1">
        <f t="shared" si="3"/>
        <v>1</v>
      </c>
    </row>
    <row r="44" spans="1:8" ht="15.6">
      <c r="A44" s="17" t="s">
        <v>55</v>
      </c>
      <c r="B44" s="18" t="s">
        <v>59</v>
      </c>
      <c r="C44" s="1"/>
      <c r="D44" s="1"/>
      <c r="E44" s="1"/>
      <c r="F44" s="1"/>
      <c r="G44" s="1"/>
      <c r="H44" s="1">
        <f t="shared" si="3"/>
        <v>0</v>
      </c>
    </row>
    <row r="45" spans="1:8" ht="15.6">
      <c r="A45" s="17" t="s">
        <v>55</v>
      </c>
      <c r="B45" s="18" t="s">
        <v>60</v>
      </c>
      <c r="C45" s="1"/>
      <c r="D45" s="1"/>
      <c r="E45" s="1"/>
      <c r="F45" s="1"/>
      <c r="G45" s="1"/>
      <c r="H45" s="1">
        <f t="shared" si="3"/>
        <v>0</v>
      </c>
    </row>
    <row r="46" spans="1:8" ht="15.6">
      <c r="A46" s="17" t="s">
        <v>55</v>
      </c>
      <c r="B46" s="18" t="s">
        <v>61</v>
      </c>
      <c r="C46" s="1"/>
      <c r="D46" s="1"/>
      <c r="E46" s="1"/>
      <c r="F46" s="1"/>
      <c r="G46" s="1"/>
      <c r="H46" s="1">
        <f t="shared" si="3"/>
        <v>0</v>
      </c>
    </row>
    <row r="47" spans="1:8" ht="15.6">
      <c r="A47" s="17" t="s">
        <v>55</v>
      </c>
      <c r="B47" s="18" t="s">
        <v>62</v>
      </c>
      <c r="C47" s="1"/>
      <c r="D47" s="1"/>
      <c r="E47" s="1"/>
      <c r="F47" s="1"/>
      <c r="G47" s="1"/>
      <c r="H47" s="1">
        <f t="shared" si="3"/>
        <v>0</v>
      </c>
    </row>
    <row r="48" spans="1:8" ht="15.6">
      <c r="A48" s="17" t="s">
        <v>55</v>
      </c>
      <c r="B48" s="18" t="s">
        <v>63</v>
      </c>
      <c r="C48" s="1"/>
      <c r="D48" s="1"/>
      <c r="E48" s="1"/>
      <c r="F48" s="1"/>
      <c r="G48" s="1"/>
      <c r="H48" s="1">
        <f t="shared" si="3"/>
        <v>0</v>
      </c>
    </row>
    <row r="49" spans="1:8" ht="15.6">
      <c r="A49" s="17" t="s">
        <v>64</v>
      </c>
      <c r="B49" s="18" t="s">
        <v>65</v>
      </c>
      <c r="C49" s="1"/>
      <c r="D49" s="1">
        <v>3</v>
      </c>
      <c r="E49" s="1"/>
      <c r="F49" s="1"/>
      <c r="G49" s="1"/>
      <c r="H49" s="1">
        <f t="shared" si="3"/>
        <v>3</v>
      </c>
    </row>
    <row r="50" spans="1:8" ht="15.6">
      <c r="A50" s="17" t="s">
        <v>66</v>
      </c>
      <c r="B50" s="18" t="s">
        <v>67</v>
      </c>
      <c r="C50" s="1"/>
      <c r="D50" s="1"/>
      <c r="E50" s="1"/>
      <c r="F50" s="1"/>
      <c r="G50" s="1"/>
      <c r="H50" s="1">
        <f t="shared" si="3"/>
        <v>0</v>
      </c>
    </row>
    <row r="51" spans="1:8" ht="15.6">
      <c r="A51" s="17" t="s">
        <v>66</v>
      </c>
      <c r="B51" s="18" t="s">
        <v>68</v>
      </c>
      <c r="C51" s="1"/>
      <c r="D51" s="1"/>
      <c r="E51" s="1"/>
      <c r="F51" s="1"/>
      <c r="G51" s="1"/>
      <c r="H51" s="1">
        <f t="shared" si="3"/>
        <v>0</v>
      </c>
    </row>
    <row r="52" spans="1:8" ht="15.6">
      <c r="A52" s="17" t="s">
        <v>66</v>
      </c>
      <c r="B52" s="18" t="s">
        <v>69</v>
      </c>
      <c r="C52" s="1"/>
      <c r="D52" s="1"/>
      <c r="E52" s="1"/>
      <c r="F52" s="1"/>
      <c r="G52" s="1"/>
      <c r="H52" s="1">
        <f t="shared" si="3"/>
        <v>0</v>
      </c>
    </row>
    <row r="53" spans="1:8" ht="15.6">
      <c r="A53" s="17" t="s">
        <v>70</v>
      </c>
      <c r="B53" s="18" t="s">
        <v>54</v>
      </c>
      <c r="C53" s="1"/>
      <c r="D53" s="1"/>
      <c r="E53" s="1"/>
      <c r="F53" s="1"/>
      <c r="G53" s="1"/>
      <c r="H53" s="1">
        <f t="shared" si="3"/>
        <v>0</v>
      </c>
    </row>
    <row r="54" spans="1:8" ht="15.6">
      <c r="A54" s="17" t="s">
        <v>71</v>
      </c>
      <c r="B54" s="18" t="s">
        <v>72</v>
      </c>
      <c r="C54" s="1"/>
      <c r="D54" s="1"/>
      <c r="E54" s="1"/>
      <c r="F54" s="1"/>
      <c r="G54" s="1"/>
      <c r="H54" s="1">
        <f t="shared" si="3"/>
        <v>0</v>
      </c>
    </row>
    <row r="55" spans="1:8" ht="15.6">
      <c r="A55" s="17" t="s">
        <v>71</v>
      </c>
      <c r="B55" s="18" t="s">
        <v>73</v>
      </c>
      <c r="C55" s="1"/>
      <c r="D55" s="1"/>
      <c r="E55" s="1"/>
      <c r="F55" s="1"/>
      <c r="G55" s="1"/>
      <c r="H55" s="1">
        <f t="shared" si="3"/>
        <v>0</v>
      </c>
    </row>
    <row r="56" spans="1:8" ht="15.6">
      <c r="A56" s="17" t="s">
        <v>71</v>
      </c>
      <c r="B56" s="18" t="s">
        <v>74</v>
      </c>
      <c r="C56" s="1"/>
      <c r="D56" s="1"/>
      <c r="E56" s="1"/>
      <c r="F56" s="1"/>
      <c r="G56" s="1"/>
      <c r="H56" s="1">
        <f t="shared" si="3"/>
        <v>0</v>
      </c>
    </row>
    <row r="57" spans="1:8" ht="15.6">
      <c r="A57" s="17" t="s">
        <v>71</v>
      </c>
      <c r="B57" s="18" t="s">
        <v>75</v>
      </c>
      <c r="C57" s="1"/>
      <c r="D57" s="1"/>
      <c r="E57" s="1"/>
      <c r="F57" s="1"/>
      <c r="G57" s="1"/>
      <c r="H57" s="1">
        <f t="shared" si="3"/>
        <v>0</v>
      </c>
    </row>
    <row r="58" spans="1:8" ht="15.6">
      <c r="A58" s="17" t="s">
        <v>76</v>
      </c>
      <c r="B58" s="18" t="s">
        <v>22</v>
      </c>
      <c r="C58" s="1">
        <v>2</v>
      </c>
      <c r="D58" s="1"/>
      <c r="E58" s="1"/>
      <c r="F58" s="1">
        <v>12</v>
      </c>
      <c r="G58" s="1"/>
      <c r="H58" s="1">
        <f t="shared" si="3"/>
        <v>14</v>
      </c>
    </row>
    <row r="60" spans="1:8" ht="13.2">
      <c r="A60" s="19" t="s">
        <v>78</v>
      </c>
      <c r="C60" s="9">
        <f t="shared" ref="C60:F60" si="4">SUM(C13:C58)</f>
        <v>7</v>
      </c>
      <c r="D60" s="9">
        <f t="shared" si="4"/>
        <v>135</v>
      </c>
      <c r="E60" s="9">
        <f t="shared" si="4"/>
        <v>0</v>
      </c>
      <c r="F60" s="9">
        <f t="shared" si="4"/>
        <v>23</v>
      </c>
      <c r="H60" s="9">
        <f>SUM(H13:H58)</f>
        <v>165</v>
      </c>
    </row>
    <row r="61" spans="1:8" ht="13.2">
      <c r="A61" s="19" t="s">
        <v>79</v>
      </c>
      <c r="C61" s="9">
        <f t="shared" ref="C61:F61" si="5">COUNT(C13:C58)</f>
        <v>2</v>
      </c>
      <c r="D61" s="9">
        <f t="shared" si="5"/>
        <v>5</v>
      </c>
      <c r="E61" s="9">
        <f t="shared" si="5"/>
        <v>0</v>
      </c>
      <c r="F61" s="9">
        <f t="shared" si="5"/>
        <v>5</v>
      </c>
      <c r="H61" s="9">
        <f>COUNTIF(H9:GH58,"&gt;0")</f>
        <v>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H58"/>
  <sheetViews>
    <sheetView workbookViewId="0"/>
  </sheetViews>
  <sheetFormatPr defaultColWidth="12.6640625" defaultRowHeight="15.75" customHeight="1"/>
  <cols>
    <col min="1" max="1" width="12.21875" customWidth="1"/>
    <col min="2" max="2" width="17.88671875" customWidth="1"/>
    <col min="3" max="3" width="9.6640625" bestFit="1" customWidth="1"/>
    <col min="4" max="4" width="20.88671875" bestFit="1" customWidth="1"/>
    <col min="8" max="8" width="7" bestFit="1" customWidth="1"/>
  </cols>
  <sheetData>
    <row r="1" spans="1:8" ht="15.75" customHeight="1">
      <c r="A1" s="1"/>
      <c r="B1" s="1"/>
      <c r="C1" s="2">
        <v>1</v>
      </c>
      <c r="D1" s="2">
        <v>2</v>
      </c>
      <c r="E1" s="2">
        <v>3</v>
      </c>
      <c r="F1" s="2">
        <v>4</v>
      </c>
      <c r="G1" s="2">
        <v>5</v>
      </c>
    </row>
    <row r="2" spans="1:8" ht="15.75" customHeight="1">
      <c r="A2" s="1"/>
      <c r="B2" s="4" t="s">
        <v>91</v>
      </c>
      <c r="C2" s="33" t="s">
        <v>123</v>
      </c>
      <c r="D2" s="34" t="s">
        <v>124</v>
      </c>
      <c r="E2" s="34"/>
      <c r="F2" s="33"/>
      <c r="G2" s="33"/>
      <c r="H2" s="6" t="s">
        <v>78</v>
      </c>
    </row>
    <row r="3" spans="1:8" ht="15.75" customHeight="1">
      <c r="A3" s="8"/>
      <c r="B3" s="4" t="s">
        <v>8</v>
      </c>
      <c r="C3" s="1">
        <v>1</v>
      </c>
      <c r="D3" s="1">
        <v>1</v>
      </c>
      <c r="E3" s="1"/>
      <c r="F3" s="1"/>
      <c r="G3" s="1"/>
    </row>
    <row r="4" spans="1:8" ht="15.75" customHeight="1">
      <c r="A4" s="8"/>
      <c r="B4" s="4" t="s">
        <v>95</v>
      </c>
      <c r="C4" s="35"/>
      <c r="D4" s="35"/>
      <c r="E4" s="35"/>
      <c r="F4" s="1"/>
      <c r="G4" s="1"/>
    </row>
    <row r="5" spans="1:8" ht="15.75" customHeight="1">
      <c r="A5" s="8"/>
      <c r="B5" s="4" t="s">
        <v>96</v>
      </c>
      <c r="C5" s="35"/>
      <c r="D5" s="35"/>
      <c r="E5" s="35"/>
      <c r="F5" s="1"/>
      <c r="G5" s="1"/>
    </row>
    <row r="6" spans="1:8" ht="15.75" customHeight="1">
      <c r="A6" s="8"/>
      <c r="B6" s="4" t="s">
        <v>97</v>
      </c>
      <c r="C6" s="13">
        <v>3</v>
      </c>
      <c r="D6" s="13">
        <v>5</v>
      </c>
      <c r="E6" s="13"/>
      <c r="F6" s="14"/>
      <c r="G6" s="1"/>
    </row>
    <row r="7" spans="1:8" ht="15.75" customHeight="1">
      <c r="A7" s="8"/>
      <c r="B7" s="4" t="s">
        <v>98</v>
      </c>
      <c r="C7" s="13">
        <v>2</v>
      </c>
      <c r="D7" s="13">
        <v>8.1999999999999993</v>
      </c>
      <c r="E7" s="13"/>
      <c r="F7" s="14"/>
      <c r="G7" s="1"/>
    </row>
    <row r="8" spans="1:8" ht="15.75" customHeight="1">
      <c r="A8" s="8"/>
      <c r="B8" s="4" t="s">
        <v>99</v>
      </c>
      <c r="C8" s="36"/>
      <c r="D8" s="36"/>
      <c r="E8" s="36"/>
      <c r="F8" s="37"/>
      <c r="G8" s="38"/>
    </row>
    <row r="9" spans="1:8" ht="15.75" customHeight="1">
      <c r="A9" s="15" t="s">
        <v>11</v>
      </c>
      <c r="B9" s="16" t="s">
        <v>12</v>
      </c>
      <c r="C9" s="1"/>
      <c r="D9" s="1"/>
      <c r="E9" s="1"/>
      <c r="F9" s="1"/>
      <c r="G9" s="1"/>
    </row>
    <row r="10" spans="1:8" ht="15.75" customHeight="1">
      <c r="A10" s="17" t="s">
        <v>13</v>
      </c>
      <c r="B10" s="18" t="s">
        <v>14</v>
      </c>
      <c r="C10" s="1"/>
      <c r="D10" s="1"/>
      <c r="E10" s="1"/>
      <c r="F10" s="1"/>
      <c r="G10" s="1"/>
      <c r="H10" s="9">
        <f t="shared" ref="H10:H55" si="0">SUM(C10:G10)</f>
        <v>0</v>
      </c>
    </row>
    <row r="11" spans="1:8" ht="15.75" customHeight="1">
      <c r="A11" s="17" t="s">
        <v>13</v>
      </c>
      <c r="B11" s="18" t="s">
        <v>15</v>
      </c>
      <c r="C11" s="1"/>
      <c r="D11" s="1">
        <v>1</v>
      </c>
      <c r="E11" s="1"/>
      <c r="F11" s="1"/>
      <c r="G11" s="1"/>
      <c r="H11" s="9">
        <f t="shared" si="0"/>
        <v>1</v>
      </c>
    </row>
    <row r="12" spans="1:8" ht="15.75" customHeight="1">
      <c r="A12" s="17" t="s">
        <v>16</v>
      </c>
      <c r="B12" s="18" t="s">
        <v>17</v>
      </c>
      <c r="C12" s="1"/>
      <c r="D12" s="1"/>
      <c r="E12" s="1"/>
      <c r="F12" s="1"/>
      <c r="G12" s="1"/>
      <c r="H12" s="9">
        <f t="shared" si="0"/>
        <v>0</v>
      </c>
    </row>
    <row r="13" spans="1:8" ht="15.75" customHeight="1">
      <c r="A13" s="17" t="s">
        <v>16</v>
      </c>
      <c r="B13" s="18" t="s">
        <v>18</v>
      </c>
      <c r="C13" s="1"/>
      <c r="D13" s="1"/>
      <c r="E13" s="1"/>
      <c r="F13" s="1"/>
      <c r="G13" s="1"/>
      <c r="H13" s="9">
        <f t="shared" si="0"/>
        <v>0</v>
      </c>
    </row>
    <row r="14" spans="1:8" ht="15.75" customHeight="1">
      <c r="A14" s="17" t="s">
        <v>16</v>
      </c>
      <c r="B14" s="18" t="s">
        <v>19</v>
      </c>
      <c r="C14" s="1"/>
      <c r="D14" s="1"/>
      <c r="E14" s="1"/>
      <c r="F14" s="1"/>
      <c r="G14" s="1"/>
      <c r="H14" s="9">
        <f t="shared" si="0"/>
        <v>0</v>
      </c>
    </row>
    <row r="15" spans="1:8" ht="15.75" customHeight="1">
      <c r="A15" s="17" t="s">
        <v>16</v>
      </c>
      <c r="B15" s="18" t="s">
        <v>20</v>
      </c>
      <c r="C15" s="1"/>
      <c r="D15" s="1"/>
      <c r="E15" s="1"/>
      <c r="F15" s="1"/>
      <c r="G15" s="1"/>
      <c r="H15" s="9">
        <f t="shared" si="0"/>
        <v>0</v>
      </c>
    </row>
    <row r="16" spans="1:8" ht="15.75" customHeight="1">
      <c r="A16" s="17" t="s">
        <v>21</v>
      </c>
      <c r="B16" s="18" t="s">
        <v>22</v>
      </c>
      <c r="C16" s="1"/>
      <c r="D16" s="1"/>
      <c r="E16" s="1"/>
      <c r="F16" s="1"/>
      <c r="G16" s="1"/>
      <c r="H16" s="9">
        <f t="shared" si="0"/>
        <v>0</v>
      </c>
    </row>
    <row r="17" spans="1:8" ht="15.75" customHeight="1">
      <c r="A17" s="17" t="s">
        <v>23</v>
      </c>
      <c r="B17" s="18" t="s">
        <v>24</v>
      </c>
      <c r="C17" s="1"/>
      <c r="D17" s="1"/>
      <c r="E17" s="1"/>
      <c r="F17" s="1"/>
      <c r="G17" s="1"/>
      <c r="H17" s="9">
        <f t="shared" si="0"/>
        <v>0</v>
      </c>
    </row>
    <row r="18" spans="1:8" ht="15.75" customHeight="1">
      <c r="A18" s="17" t="s">
        <v>25</v>
      </c>
      <c r="B18" s="18" t="s">
        <v>26</v>
      </c>
      <c r="C18" s="1"/>
      <c r="D18" s="1"/>
      <c r="E18" s="1"/>
      <c r="F18" s="1"/>
      <c r="G18" s="1"/>
      <c r="H18" s="9">
        <f t="shared" si="0"/>
        <v>0</v>
      </c>
    </row>
    <row r="19" spans="1:8" ht="15.75" customHeight="1">
      <c r="A19" s="17" t="s">
        <v>27</v>
      </c>
      <c r="B19" s="18" t="s">
        <v>28</v>
      </c>
      <c r="C19" s="1"/>
      <c r="D19" s="1"/>
      <c r="E19" s="1"/>
      <c r="F19" s="1"/>
      <c r="G19" s="1"/>
      <c r="H19" s="9">
        <f t="shared" si="0"/>
        <v>0</v>
      </c>
    </row>
    <row r="20" spans="1:8" ht="15.75" customHeight="1">
      <c r="A20" s="17" t="s">
        <v>29</v>
      </c>
      <c r="B20" s="18" t="s">
        <v>30</v>
      </c>
      <c r="C20" s="1"/>
      <c r="D20" s="1"/>
      <c r="E20" s="1"/>
      <c r="F20" s="1"/>
      <c r="G20" s="1"/>
      <c r="H20" s="9">
        <f t="shared" si="0"/>
        <v>0</v>
      </c>
    </row>
    <row r="21" spans="1:8" ht="15.75" customHeight="1">
      <c r="A21" s="17" t="s">
        <v>31</v>
      </c>
      <c r="B21" s="18" t="s">
        <v>32</v>
      </c>
      <c r="C21" s="1"/>
      <c r="D21" s="1"/>
      <c r="E21" s="1"/>
      <c r="F21" s="1"/>
      <c r="G21" s="1"/>
      <c r="H21" s="9">
        <f t="shared" si="0"/>
        <v>0</v>
      </c>
    </row>
    <row r="22" spans="1:8" ht="15.6">
      <c r="A22" s="17" t="s">
        <v>31</v>
      </c>
      <c r="B22" s="18" t="s">
        <v>33</v>
      </c>
      <c r="C22" s="1"/>
      <c r="D22" s="1">
        <v>5</v>
      </c>
      <c r="E22" s="1"/>
      <c r="F22" s="1"/>
      <c r="G22" s="1"/>
      <c r="H22" s="9">
        <f t="shared" si="0"/>
        <v>5</v>
      </c>
    </row>
    <row r="23" spans="1:8" ht="15.6">
      <c r="A23" s="17" t="s">
        <v>34</v>
      </c>
      <c r="B23" s="18" t="s">
        <v>35</v>
      </c>
      <c r="C23" s="1"/>
      <c r="D23" s="1"/>
      <c r="E23" s="1"/>
      <c r="F23" s="1"/>
      <c r="G23" s="1"/>
      <c r="H23" s="9">
        <f t="shared" si="0"/>
        <v>0</v>
      </c>
    </row>
    <row r="24" spans="1:8" ht="15.6">
      <c r="A24" s="17" t="s">
        <v>34</v>
      </c>
      <c r="B24" s="18" t="s">
        <v>36</v>
      </c>
      <c r="C24" s="1"/>
      <c r="D24" s="1"/>
      <c r="E24" s="1"/>
      <c r="F24" s="1"/>
      <c r="G24" s="1"/>
      <c r="H24" s="9">
        <f t="shared" si="0"/>
        <v>0</v>
      </c>
    </row>
    <row r="25" spans="1:8" ht="15.6">
      <c r="A25" s="17" t="s">
        <v>37</v>
      </c>
      <c r="B25" s="18" t="s">
        <v>38</v>
      </c>
      <c r="C25" s="1"/>
      <c r="D25" s="1"/>
      <c r="E25" s="1"/>
      <c r="F25" s="1"/>
      <c r="G25" s="1"/>
      <c r="H25" s="9">
        <f t="shared" si="0"/>
        <v>0</v>
      </c>
    </row>
    <row r="26" spans="1:8" ht="15.6">
      <c r="A26" s="17" t="s">
        <v>37</v>
      </c>
      <c r="B26" s="18" t="s">
        <v>39</v>
      </c>
      <c r="C26" s="1"/>
      <c r="D26" s="1"/>
      <c r="E26" s="1"/>
      <c r="F26" s="1"/>
      <c r="G26" s="1"/>
      <c r="H26" s="9">
        <f t="shared" si="0"/>
        <v>0</v>
      </c>
    </row>
    <row r="27" spans="1:8" ht="15.6">
      <c r="A27" s="17" t="s">
        <v>40</v>
      </c>
      <c r="B27" s="18" t="s">
        <v>41</v>
      </c>
      <c r="C27" s="1"/>
      <c r="D27" s="1"/>
      <c r="E27" s="1"/>
      <c r="F27" s="1"/>
      <c r="G27" s="1"/>
      <c r="H27" s="9">
        <f t="shared" si="0"/>
        <v>0</v>
      </c>
    </row>
    <row r="28" spans="1:8" ht="15.6">
      <c r="A28" s="17" t="s">
        <v>40</v>
      </c>
      <c r="B28" s="18" t="s">
        <v>42</v>
      </c>
      <c r="C28" s="1"/>
      <c r="D28" s="1"/>
      <c r="E28" s="1"/>
      <c r="F28" s="1"/>
      <c r="G28" s="1"/>
      <c r="H28" s="9">
        <f t="shared" si="0"/>
        <v>0</v>
      </c>
    </row>
    <row r="29" spans="1:8" ht="15.6">
      <c r="A29" s="17" t="s">
        <v>40</v>
      </c>
      <c r="B29" s="18" t="s">
        <v>43</v>
      </c>
      <c r="C29" s="1"/>
      <c r="D29" s="1"/>
      <c r="E29" s="1"/>
      <c r="F29" s="1"/>
      <c r="G29" s="1"/>
      <c r="H29" s="9">
        <f t="shared" si="0"/>
        <v>0</v>
      </c>
    </row>
    <row r="30" spans="1:8" ht="15.6">
      <c r="A30" s="17" t="s">
        <v>40</v>
      </c>
      <c r="B30" s="18" t="s">
        <v>44</v>
      </c>
      <c r="C30" s="1"/>
      <c r="D30" s="1"/>
      <c r="E30" s="1"/>
      <c r="F30" s="1"/>
      <c r="G30" s="1"/>
      <c r="H30" s="9">
        <f t="shared" si="0"/>
        <v>0</v>
      </c>
    </row>
    <row r="31" spans="1:8" ht="15.6">
      <c r="A31" s="17" t="s">
        <v>45</v>
      </c>
      <c r="B31" s="18" t="s">
        <v>46</v>
      </c>
      <c r="C31" s="1"/>
      <c r="D31" s="1"/>
      <c r="E31" s="1"/>
      <c r="F31" s="1"/>
      <c r="G31" s="1"/>
      <c r="H31" s="9">
        <f t="shared" si="0"/>
        <v>0</v>
      </c>
    </row>
    <row r="32" spans="1:8" ht="15.6">
      <c r="A32" s="17" t="s">
        <v>45</v>
      </c>
      <c r="B32" s="18" t="s">
        <v>47</v>
      </c>
      <c r="C32" s="1"/>
      <c r="D32" s="1"/>
      <c r="E32" s="1"/>
      <c r="F32" s="1"/>
      <c r="G32" s="1"/>
      <c r="H32" s="9">
        <f t="shared" si="0"/>
        <v>0</v>
      </c>
    </row>
    <row r="33" spans="1:8" ht="15.6">
      <c r="A33" s="17" t="s">
        <v>45</v>
      </c>
      <c r="B33" s="18" t="s">
        <v>48</v>
      </c>
      <c r="C33" s="1"/>
      <c r="D33" s="1"/>
      <c r="E33" s="1"/>
      <c r="F33" s="1"/>
      <c r="G33" s="1"/>
      <c r="H33" s="9">
        <f t="shared" si="0"/>
        <v>0</v>
      </c>
    </row>
    <row r="34" spans="1:8" ht="15.6">
      <c r="A34" s="17" t="s">
        <v>49</v>
      </c>
      <c r="B34" s="18" t="s">
        <v>49</v>
      </c>
      <c r="C34" s="1"/>
      <c r="D34" s="1"/>
      <c r="E34" s="1"/>
      <c r="F34" s="1"/>
      <c r="G34" s="1"/>
      <c r="H34" s="9">
        <f t="shared" si="0"/>
        <v>0</v>
      </c>
    </row>
    <row r="35" spans="1:8" ht="15.6">
      <c r="A35" s="17" t="s">
        <v>50</v>
      </c>
      <c r="B35" s="18" t="s">
        <v>51</v>
      </c>
      <c r="C35" s="1"/>
      <c r="D35" s="1"/>
      <c r="E35" s="1"/>
      <c r="F35" s="1"/>
      <c r="G35" s="1"/>
      <c r="H35" s="9">
        <f t="shared" si="0"/>
        <v>0</v>
      </c>
    </row>
    <row r="36" spans="1:8" ht="15.6">
      <c r="A36" s="17" t="s">
        <v>52</v>
      </c>
      <c r="B36" s="18" t="s">
        <v>22</v>
      </c>
      <c r="C36" s="1"/>
      <c r="D36" s="1"/>
      <c r="E36" s="1"/>
      <c r="F36" s="1"/>
      <c r="G36" s="1"/>
      <c r="H36" s="9">
        <f t="shared" si="0"/>
        <v>0</v>
      </c>
    </row>
    <row r="37" spans="1:8" ht="15.6">
      <c r="A37" s="17" t="s">
        <v>53</v>
      </c>
      <c r="B37" s="18" t="s">
        <v>54</v>
      </c>
      <c r="C37" s="1"/>
      <c r="D37" s="1"/>
      <c r="E37" s="1"/>
      <c r="F37" s="1"/>
      <c r="G37" s="1"/>
      <c r="H37" s="9">
        <f t="shared" si="0"/>
        <v>0</v>
      </c>
    </row>
    <row r="38" spans="1:8" ht="15.6">
      <c r="A38" s="17" t="s">
        <v>55</v>
      </c>
      <c r="B38" s="18" t="s">
        <v>56</v>
      </c>
      <c r="C38" s="1"/>
      <c r="D38" s="1"/>
      <c r="E38" s="1"/>
      <c r="F38" s="1"/>
      <c r="G38" s="1"/>
      <c r="H38" s="9">
        <f t="shared" si="0"/>
        <v>0</v>
      </c>
    </row>
    <row r="39" spans="1:8" ht="15.6">
      <c r="A39" s="17" t="s">
        <v>55</v>
      </c>
      <c r="B39" s="18" t="s">
        <v>57</v>
      </c>
      <c r="C39" s="1"/>
      <c r="D39" s="1"/>
      <c r="E39" s="1"/>
      <c r="F39" s="1"/>
      <c r="G39" s="1"/>
      <c r="H39" s="9">
        <f t="shared" si="0"/>
        <v>0</v>
      </c>
    </row>
    <row r="40" spans="1:8" ht="15.6">
      <c r="A40" s="17" t="s">
        <v>55</v>
      </c>
      <c r="B40" s="18" t="s">
        <v>58</v>
      </c>
      <c r="C40" s="1"/>
      <c r="D40" s="1"/>
      <c r="E40" s="1"/>
      <c r="F40" s="1"/>
      <c r="G40" s="1"/>
      <c r="H40" s="9">
        <f t="shared" si="0"/>
        <v>0</v>
      </c>
    </row>
    <row r="41" spans="1:8" ht="15.6">
      <c r="A41" s="17" t="s">
        <v>55</v>
      </c>
      <c r="B41" s="18" t="s">
        <v>59</v>
      </c>
      <c r="C41" s="1"/>
      <c r="D41" s="1"/>
      <c r="E41" s="1"/>
      <c r="F41" s="1"/>
      <c r="G41" s="1"/>
      <c r="H41" s="9">
        <f t="shared" si="0"/>
        <v>0</v>
      </c>
    </row>
    <row r="42" spans="1:8" ht="15.6">
      <c r="A42" s="17" t="s">
        <v>55</v>
      </c>
      <c r="B42" s="18" t="s">
        <v>60</v>
      </c>
      <c r="C42" s="1"/>
      <c r="D42" s="1"/>
      <c r="E42" s="1"/>
      <c r="F42" s="1"/>
      <c r="G42" s="1"/>
      <c r="H42" s="9">
        <f t="shared" si="0"/>
        <v>0</v>
      </c>
    </row>
    <row r="43" spans="1:8" ht="15.6">
      <c r="A43" s="17" t="s">
        <v>55</v>
      </c>
      <c r="B43" s="18" t="s">
        <v>61</v>
      </c>
      <c r="C43" s="1"/>
      <c r="D43" s="1"/>
      <c r="E43" s="1"/>
      <c r="F43" s="1"/>
      <c r="G43" s="1"/>
      <c r="H43" s="9">
        <f t="shared" si="0"/>
        <v>0</v>
      </c>
    </row>
    <row r="44" spans="1:8" ht="15.6">
      <c r="A44" s="17" t="s">
        <v>55</v>
      </c>
      <c r="B44" s="18" t="s">
        <v>62</v>
      </c>
      <c r="C44" s="1"/>
      <c r="D44" s="1"/>
      <c r="E44" s="1"/>
      <c r="F44" s="1"/>
      <c r="G44" s="1"/>
      <c r="H44" s="9">
        <f t="shared" si="0"/>
        <v>0</v>
      </c>
    </row>
    <row r="45" spans="1:8" ht="15.6">
      <c r="A45" s="17" t="s">
        <v>55</v>
      </c>
      <c r="B45" s="18" t="s">
        <v>63</v>
      </c>
      <c r="C45" s="1"/>
      <c r="D45" s="1"/>
      <c r="E45" s="1"/>
      <c r="F45" s="1"/>
      <c r="G45" s="1"/>
      <c r="H45" s="9">
        <f t="shared" si="0"/>
        <v>0</v>
      </c>
    </row>
    <row r="46" spans="1:8" ht="15.6">
      <c r="A46" s="17" t="s">
        <v>64</v>
      </c>
      <c r="B46" s="18" t="s">
        <v>65</v>
      </c>
      <c r="C46" s="1"/>
      <c r="D46" s="1"/>
      <c r="E46" s="1"/>
      <c r="F46" s="1"/>
      <c r="G46" s="1"/>
      <c r="H46" s="9">
        <f t="shared" si="0"/>
        <v>0</v>
      </c>
    </row>
    <row r="47" spans="1:8" ht="15.6">
      <c r="A47" s="17" t="s">
        <v>66</v>
      </c>
      <c r="B47" s="18" t="s">
        <v>67</v>
      </c>
      <c r="C47" s="1"/>
      <c r="D47" s="1"/>
      <c r="E47" s="1"/>
      <c r="F47" s="1"/>
      <c r="G47" s="1"/>
      <c r="H47" s="9">
        <f t="shared" si="0"/>
        <v>0</v>
      </c>
    </row>
    <row r="48" spans="1:8" ht="15.6">
      <c r="A48" s="17" t="s">
        <v>66</v>
      </c>
      <c r="B48" s="18" t="s">
        <v>68</v>
      </c>
      <c r="C48" s="1"/>
      <c r="D48" s="1"/>
      <c r="E48" s="1"/>
      <c r="F48" s="1"/>
      <c r="G48" s="1"/>
      <c r="H48" s="9">
        <f t="shared" si="0"/>
        <v>0</v>
      </c>
    </row>
    <row r="49" spans="1:8" ht="15.6">
      <c r="A49" s="17" t="s">
        <v>66</v>
      </c>
      <c r="B49" s="18" t="s">
        <v>69</v>
      </c>
      <c r="C49" s="1"/>
      <c r="D49" s="1">
        <v>3</v>
      </c>
      <c r="E49" s="1"/>
      <c r="F49" s="1"/>
      <c r="G49" s="1"/>
      <c r="H49" s="9">
        <f t="shared" si="0"/>
        <v>3</v>
      </c>
    </row>
    <row r="50" spans="1:8" ht="15.6">
      <c r="A50" s="17" t="s">
        <v>70</v>
      </c>
      <c r="B50" s="18" t="s">
        <v>54</v>
      </c>
      <c r="C50" s="1"/>
      <c r="D50" s="1"/>
      <c r="E50" s="1"/>
      <c r="F50" s="1"/>
      <c r="G50" s="1"/>
      <c r="H50" s="9">
        <f t="shared" si="0"/>
        <v>0</v>
      </c>
    </row>
    <row r="51" spans="1:8" ht="15.6">
      <c r="A51" s="17" t="s">
        <v>71</v>
      </c>
      <c r="B51" s="18" t="s">
        <v>72</v>
      </c>
      <c r="C51" s="1">
        <v>2</v>
      </c>
      <c r="D51" s="1">
        <v>7</v>
      </c>
      <c r="E51" s="1"/>
      <c r="F51" s="1"/>
      <c r="G51" s="1"/>
      <c r="H51" s="9">
        <f t="shared" si="0"/>
        <v>9</v>
      </c>
    </row>
    <row r="52" spans="1:8" ht="15.6">
      <c r="A52" s="17" t="s">
        <v>71</v>
      </c>
      <c r="B52" s="18" t="s">
        <v>73</v>
      </c>
      <c r="C52" s="1"/>
      <c r="D52" s="1"/>
      <c r="E52" s="1"/>
      <c r="F52" s="1"/>
      <c r="G52" s="1"/>
      <c r="H52" s="9">
        <f t="shared" si="0"/>
        <v>0</v>
      </c>
    </row>
    <row r="53" spans="1:8" ht="15.6">
      <c r="A53" s="17" t="s">
        <v>71</v>
      </c>
      <c r="B53" s="18" t="s">
        <v>74</v>
      </c>
      <c r="C53" s="1"/>
      <c r="D53" s="1"/>
      <c r="E53" s="1"/>
      <c r="F53" s="1"/>
      <c r="G53" s="1"/>
      <c r="H53" s="9">
        <f t="shared" si="0"/>
        <v>0</v>
      </c>
    </row>
    <row r="54" spans="1:8" ht="15.6">
      <c r="A54" s="17" t="s">
        <v>71</v>
      </c>
      <c r="B54" s="18" t="s">
        <v>75</v>
      </c>
      <c r="C54" s="1"/>
      <c r="D54" s="1"/>
      <c r="E54" s="1"/>
      <c r="F54" s="1"/>
      <c r="G54" s="1"/>
      <c r="H54" s="9">
        <f t="shared" si="0"/>
        <v>0</v>
      </c>
    </row>
    <row r="55" spans="1:8" ht="15.6">
      <c r="A55" s="17" t="s">
        <v>76</v>
      </c>
      <c r="B55" s="18" t="s">
        <v>22</v>
      </c>
      <c r="C55" s="1"/>
      <c r="D55" s="1"/>
      <c r="E55" s="1"/>
      <c r="F55" s="1"/>
      <c r="G55" s="1"/>
      <c r="H55" s="9">
        <f t="shared" si="0"/>
        <v>0</v>
      </c>
    </row>
    <row r="57" spans="1:8" ht="13.2">
      <c r="A57" s="19" t="s">
        <v>78</v>
      </c>
      <c r="C57" s="9">
        <f t="shared" ref="C57:D57" si="1">SUM(C10:C55)</f>
        <v>2</v>
      </c>
      <c r="D57" s="9">
        <f t="shared" si="1"/>
        <v>16</v>
      </c>
      <c r="H57" s="9">
        <f>SUM(C57:G57)</f>
        <v>18</v>
      </c>
    </row>
    <row r="58" spans="1:8" ht="13.2">
      <c r="A58" s="19" t="s">
        <v>79</v>
      </c>
      <c r="C58" s="9">
        <f t="shared" ref="C58:D58" si="2">COUNT(C10:C55)</f>
        <v>1</v>
      </c>
      <c r="D58" s="9">
        <f t="shared" si="2"/>
        <v>4</v>
      </c>
      <c r="H58" s="9">
        <f>COUNTIF(H10:H55,"&gt;0")</f>
        <v>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C24"/>
  <sheetViews>
    <sheetView workbookViewId="0"/>
  </sheetViews>
  <sheetFormatPr defaultColWidth="12.6640625" defaultRowHeight="15.75" customHeight="1"/>
  <cols>
    <col min="1" max="1" width="25.33203125" customWidth="1"/>
    <col min="2" max="2" width="21" bestFit="1" customWidth="1"/>
    <col min="3" max="3" width="20.88671875" bestFit="1" customWidth="1"/>
  </cols>
  <sheetData>
    <row r="1" spans="1:3">
      <c r="A1" s="19" t="s">
        <v>144</v>
      </c>
    </row>
    <row r="3" spans="1:3">
      <c r="A3" s="9" t="s">
        <v>4</v>
      </c>
      <c r="B3" s="9" t="s">
        <v>125</v>
      </c>
    </row>
    <row r="4" spans="1:3">
      <c r="B4" s="9" t="s">
        <v>126</v>
      </c>
    </row>
    <row r="5" spans="1:3">
      <c r="B5" s="41" t="s">
        <v>127</v>
      </c>
      <c r="C5" s="41" t="s">
        <v>128</v>
      </c>
    </row>
    <row r="6" spans="1:3">
      <c r="B6" s="9" t="s">
        <v>129</v>
      </c>
      <c r="C6" s="41" t="s">
        <v>128</v>
      </c>
    </row>
    <row r="7" spans="1:3">
      <c r="A7" s="9"/>
      <c r="B7" s="9"/>
    </row>
    <row r="8" spans="1:3">
      <c r="A8" s="9" t="s">
        <v>130</v>
      </c>
      <c r="B8" s="9" t="s">
        <v>131</v>
      </c>
    </row>
    <row r="9" spans="1:3">
      <c r="B9" s="9" t="s">
        <v>132</v>
      </c>
    </row>
    <row r="10" spans="1:3">
      <c r="B10" s="9" t="s">
        <v>133</v>
      </c>
    </row>
    <row r="12" spans="1:3">
      <c r="A12" s="9" t="s">
        <v>2</v>
      </c>
      <c r="B12" s="9" t="s">
        <v>134</v>
      </c>
    </row>
    <row r="13" spans="1:3">
      <c r="B13" s="9" t="s">
        <v>135</v>
      </c>
    </row>
    <row r="14" spans="1:3">
      <c r="B14" s="41" t="s">
        <v>136</v>
      </c>
    </row>
    <row r="15" spans="1:3">
      <c r="B15" s="41" t="s">
        <v>137</v>
      </c>
    </row>
    <row r="16" spans="1:3">
      <c r="B16" s="9" t="s">
        <v>138</v>
      </c>
    </row>
    <row r="17" spans="1:3">
      <c r="B17" s="9" t="s">
        <v>139</v>
      </c>
    </row>
    <row r="19" spans="1:3">
      <c r="A19" s="9" t="s">
        <v>3</v>
      </c>
      <c r="B19" s="9" t="s">
        <v>140</v>
      </c>
    </row>
    <row r="20" spans="1:3">
      <c r="B20" s="9" t="s">
        <v>141</v>
      </c>
    </row>
    <row r="21" spans="1:3">
      <c r="B21" s="9" t="s">
        <v>142</v>
      </c>
    </row>
    <row r="23" spans="1:3">
      <c r="A23" s="9" t="s">
        <v>109</v>
      </c>
      <c r="B23" s="41" t="s">
        <v>127</v>
      </c>
      <c r="C23" s="9" t="s">
        <v>143</v>
      </c>
    </row>
    <row r="24" spans="1:3">
      <c r="B24" s="9" t="s">
        <v>129</v>
      </c>
      <c r="C24" s="9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2024</vt:lpstr>
      <vt:lpstr>10 Year Summary</vt:lpstr>
      <vt:lpstr>Buford Park</vt:lpstr>
      <vt:lpstr>Mt Pisgah</vt:lpstr>
      <vt:lpstr>South Hills</vt:lpstr>
      <vt:lpstr>Wetlands</vt:lpstr>
      <vt:lpstr>Garden Watch</vt:lpstr>
      <vt:lpstr>Participants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JB</cp:lastModifiedBy>
  <dcterms:modified xsi:type="dcterms:W3CDTF">2024-09-24T02:51:02Z</dcterms:modified>
</cp:coreProperties>
</file>